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autoCompressPictures="0"/>
  <bookViews>
    <workbookView xWindow="0" yWindow="0" windowWidth="25605" windowHeight="16065" tabRatio="500" activeTab="2"/>
  </bookViews>
  <sheets>
    <sheet name="Table 1" sheetId="1" r:id="rId1"/>
    <sheet name="Table 2" sheetId="5" r:id="rId2"/>
    <sheet name="Table 3" sheetId="7" r:id="rId3"/>
    <sheet name="Table 4" sheetId="8" r:id="rId4"/>
    <sheet name="Table 5" sheetId="9" r:id="rId5"/>
    <sheet name="Table 6" sheetId="10" r:id="rId6"/>
    <sheet name="Table 7" sheetId="11" r:id="rId7"/>
    <sheet name="Figures " sheetId="6" r:id="rId8"/>
    <sheet name="revs as pct of GDP" sheetId="2" r:id="rId9"/>
    <sheet name="fed-rev" sheetId="3" r:id="rId10"/>
    <sheet name="prov-rev" sheetId="4" r:id="rId11"/>
  </sheets>
  <definedNames>
    <definedName name="_xlnm.Print_Area" localSheetId="2">'Table 3'!$A$1:$F$15</definedName>
    <definedName name="_xlnm.Print_Area" localSheetId="3">'Table 4'!$A$2:$E$26</definedName>
    <definedName name="_xlnm.Print_Area" localSheetId="4">'Table 5'!$A$3:$H$26</definedName>
    <definedName name="_xlnm.Print_Area" localSheetId="5">'Table 6'!$A$1:$K$26</definedName>
    <definedName name="_xlnm.Print_Area" localSheetId="6">'Table 7'!$A$1:$K$10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41" i="2"/>
  <c r="K40"/>
  <c r="K39"/>
  <c r="K38"/>
  <c r="K37"/>
  <c r="K36"/>
  <c r="K35"/>
  <c r="K34"/>
  <c r="K33"/>
  <c r="K32"/>
  <c r="K31"/>
  <c r="K30"/>
  <c r="K29"/>
  <c r="K28"/>
  <c r="K27"/>
  <c r="K26"/>
  <c r="K25"/>
  <c r="K24"/>
  <c r="K23"/>
  <c r="K22"/>
  <c r="K21"/>
  <c r="K20"/>
  <c r="K19"/>
  <c r="K18"/>
  <c r="K17"/>
  <c r="K16"/>
  <c r="K15"/>
  <c r="K14"/>
  <c r="K13"/>
  <c r="K12"/>
  <c r="K11"/>
  <c r="K10"/>
  <c r="K9"/>
  <c r="K8"/>
  <c r="G26" i="5"/>
  <c r="F26"/>
  <c r="G25"/>
  <c r="F25"/>
  <c r="G24"/>
  <c r="F24"/>
  <c r="G23"/>
  <c r="F23"/>
  <c r="G20"/>
  <c r="F20"/>
  <c r="D19"/>
  <c r="B19"/>
  <c r="G19"/>
  <c r="C19"/>
  <c r="F19"/>
  <c r="G18"/>
  <c r="F18"/>
  <c r="G15"/>
  <c r="F15"/>
  <c r="D14"/>
  <c r="B14"/>
  <c r="G14"/>
  <c r="C14"/>
  <c r="F14"/>
  <c r="G13"/>
  <c r="F13"/>
  <c r="G10"/>
  <c r="F10"/>
  <c r="D9"/>
  <c r="B9"/>
  <c r="G9"/>
  <c r="C9"/>
  <c r="F9"/>
  <c r="G8"/>
  <c r="F8"/>
  <c r="AA30" i="11"/>
  <c r="AA29"/>
  <c r="AA28"/>
  <c r="AA27"/>
  <c r="F26" i="9"/>
  <c r="F25"/>
  <c r="F24"/>
  <c r="F23"/>
  <c r="F22"/>
  <c r="F21"/>
  <c r="F20"/>
  <c r="F19"/>
  <c r="F18"/>
  <c r="F17"/>
  <c r="F16"/>
  <c r="F15"/>
  <c r="F14"/>
  <c r="F13"/>
  <c r="F12"/>
  <c r="F11"/>
  <c r="F10"/>
  <c r="F9"/>
  <c r="F8"/>
  <c r="F7"/>
  <c r="F6"/>
  <c r="I41" i="4"/>
  <c r="J41"/>
  <c r="K41"/>
  <c r="L41"/>
  <c r="M41"/>
  <c r="N41"/>
  <c r="S41"/>
  <c r="R41"/>
  <c r="Q41"/>
  <c r="P41"/>
  <c r="O41"/>
  <c r="I40"/>
  <c r="J40"/>
  <c r="K40"/>
  <c r="L40"/>
  <c r="M40"/>
  <c r="N40"/>
  <c r="S40"/>
  <c r="R40"/>
  <c r="Q40"/>
  <c r="P40"/>
  <c r="O40"/>
  <c r="I39"/>
  <c r="J39"/>
  <c r="K39"/>
  <c r="L39"/>
  <c r="M39"/>
  <c r="N39"/>
  <c r="S39"/>
  <c r="R39"/>
  <c r="Q39"/>
  <c r="P39"/>
  <c r="O39"/>
  <c r="I38"/>
  <c r="J38"/>
  <c r="K38"/>
  <c r="L38"/>
  <c r="M38"/>
  <c r="N38"/>
  <c r="S38"/>
  <c r="R38"/>
  <c r="Q38"/>
  <c r="P38"/>
  <c r="O38"/>
  <c r="I37"/>
  <c r="J37"/>
  <c r="K37"/>
  <c r="L37"/>
  <c r="M37"/>
  <c r="N37"/>
  <c r="S37"/>
  <c r="R37"/>
  <c r="Q37"/>
  <c r="P37"/>
  <c r="O37"/>
  <c r="I36"/>
  <c r="J36"/>
  <c r="K36"/>
  <c r="L36"/>
  <c r="M36"/>
  <c r="N36"/>
  <c r="S36"/>
  <c r="R36"/>
  <c r="Q36"/>
  <c r="P36"/>
  <c r="O36"/>
  <c r="I35"/>
  <c r="J35"/>
  <c r="K35"/>
  <c r="L35"/>
  <c r="M35"/>
  <c r="N35"/>
  <c r="S35"/>
  <c r="R35"/>
  <c r="Q35"/>
  <c r="P35"/>
  <c r="O35"/>
  <c r="I34"/>
  <c r="J34"/>
  <c r="K34"/>
  <c r="L34"/>
  <c r="M34"/>
  <c r="N34"/>
  <c r="S34"/>
  <c r="R34"/>
  <c r="Q34"/>
  <c r="P34"/>
  <c r="O34"/>
  <c r="I33"/>
  <c r="J33"/>
  <c r="K33"/>
  <c r="L33"/>
  <c r="M33"/>
  <c r="N33"/>
  <c r="S33"/>
  <c r="R33"/>
  <c r="Q33"/>
  <c r="P33"/>
  <c r="O33"/>
  <c r="I32"/>
  <c r="J32"/>
  <c r="K32"/>
  <c r="L32"/>
  <c r="M32"/>
  <c r="N32"/>
  <c r="S32"/>
  <c r="R32"/>
  <c r="Q32"/>
  <c r="P32"/>
  <c r="O32"/>
  <c r="I31"/>
  <c r="J31"/>
  <c r="K31"/>
  <c r="L31"/>
  <c r="M31"/>
  <c r="N31"/>
  <c r="S31"/>
  <c r="R31"/>
  <c r="Q31"/>
  <c r="P31"/>
  <c r="O31"/>
  <c r="I30"/>
  <c r="J30"/>
  <c r="K30"/>
  <c r="L30"/>
  <c r="M30"/>
  <c r="N30"/>
  <c r="S30"/>
  <c r="R30"/>
  <c r="Q30"/>
  <c r="P30"/>
  <c r="O30"/>
  <c r="I29"/>
  <c r="J29"/>
  <c r="K29"/>
  <c r="L29"/>
  <c r="M29"/>
  <c r="N29"/>
  <c r="S29"/>
  <c r="R29"/>
  <c r="Q29"/>
  <c r="P29"/>
  <c r="O29"/>
  <c r="I28"/>
  <c r="J28"/>
  <c r="K28"/>
  <c r="L28"/>
  <c r="M28"/>
  <c r="N28"/>
  <c r="S28"/>
  <c r="R28"/>
  <c r="Q28"/>
  <c r="P28"/>
  <c r="O28"/>
  <c r="I27"/>
  <c r="J27"/>
  <c r="K27"/>
  <c r="L27"/>
  <c r="M27"/>
  <c r="N27"/>
  <c r="S27"/>
  <c r="R27"/>
  <c r="Q27"/>
  <c r="P27"/>
  <c r="O27"/>
  <c r="I26"/>
  <c r="J26"/>
  <c r="K26"/>
  <c r="L26"/>
  <c r="M26"/>
  <c r="N26"/>
  <c r="S26"/>
  <c r="R26"/>
  <c r="Q26"/>
  <c r="P26"/>
  <c r="O26"/>
  <c r="I25"/>
  <c r="J25"/>
  <c r="K25"/>
  <c r="L25"/>
  <c r="M25"/>
  <c r="N25"/>
  <c r="S25"/>
  <c r="R25"/>
  <c r="Q25"/>
  <c r="P25"/>
  <c r="O25"/>
  <c r="I24"/>
  <c r="J24"/>
  <c r="K24"/>
  <c r="L24"/>
  <c r="M24"/>
  <c r="N24"/>
  <c r="S24"/>
  <c r="R24"/>
  <c r="Q24"/>
  <c r="P24"/>
  <c r="O24"/>
  <c r="I23"/>
  <c r="J23"/>
  <c r="K23"/>
  <c r="L23"/>
  <c r="M23"/>
  <c r="N23"/>
  <c r="S23"/>
  <c r="R23"/>
  <c r="Q23"/>
  <c r="P23"/>
  <c r="O23"/>
  <c r="I22"/>
  <c r="J22"/>
  <c r="K22"/>
  <c r="L22"/>
  <c r="M22"/>
  <c r="N22"/>
  <c r="S22"/>
  <c r="R22"/>
  <c r="Q22"/>
  <c r="P22"/>
  <c r="O22"/>
  <c r="I21"/>
  <c r="J21"/>
  <c r="K21"/>
  <c r="L21"/>
  <c r="M21"/>
  <c r="N21"/>
  <c r="S21"/>
  <c r="R21"/>
  <c r="Q21"/>
  <c r="P21"/>
  <c r="O21"/>
  <c r="I20"/>
  <c r="J20"/>
  <c r="K20"/>
  <c r="L20"/>
  <c r="M20"/>
  <c r="N20"/>
  <c r="S20"/>
  <c r="R20"/>
  <c r="Q20"/>
  <c r="P20"/>
  <c r="O20"/>
  <c r="I19"/>
  <c r="J19"/>
  <c r="K19"/>
  <c r="L19"/>
  <c r="M19"/>
  <c r="N19"/>
  <c r="S19"/>
  <c r="R19"/>
  <c r="Q19"/>
  <c r="P19"/>
  <c r="O19"/>
  <c r="I18"/>
  <c r="J18"/>
  <c r="K18"/>
  <c r="L18"/>
  <c r="M18"/>
  <c r="N18"/>
  <c r="S18"/>
  <c r="R18"/>
  <c r="Q18"/>
  <c r="P18"/>
  <c r="O18"/>
  <c r="I17"/>
  <c r="J17"/>
  <c r="K17"/>
  <c r="L17"/>
  <c r="M17"/>
  <c r="N17"/>
  <c r="S17"/>
  <c r="R17"/>
  <c r="Q17"/>
  <c r="P17"/>
  <c r="O17"/>
  <c r="I16"/>
  <c r="J16"/>
  <c r="K16"/>
  <c r="L16"/>
  <c r="M16"/>
  <c r="N16"/>
  <c r="S16"/>
  <c r="R16"/>
  <c r="Q16"/>
  <c r="P16"/>
  <c r="O16"/>
  <c r="I15"/>
  <c r="J15"/>
  <c r="K15"/>
  <c r="L15"/>
  <c r="M15"/>
  <c r="N15"/>
  <c r="S15"/>
  <c r="R15"/>
  <c r="Q15"/>
  <c r="P15"/>
  <c r="O15"/>
  <c r="I14"/>
  <c r="J14"/>
  <c r="K14"/>
  <c r="L14"/>
  <c r="M14"/>
  <c r="N14"/>
  <c r="S14"/>
  <c r="R14"/>
  <c r="Q14"/>
  <c r="P14"/>
  <c r="O14"/>
  <c r="I13"/>
  <c r="J13"/>
  <c r="K13"/>
  <c r="L13"/>
  <c r="M13"/>
  <c r="N13"/>
  <c r="S13"/>
  <c r="R13"/>
  <c r="Q13"/>
  <c r="P13"/>
  <c r="O13"/>
  <c r="I12"/>
  <c r="J12"/>
  <c r="K12"/>
  <c r="L12"/>
  <c r="M12"/>
  <c r="N12"/>
  <c r="S12"/>
  <c r="R12"/>
  <c r="Q12"/>
  <c r="P12"/>
  <c r="O12"/>
  <c r="I11"/>
  <c r="J11"/>
  <c r="K11"/>
  <c r="L11"/>
  <c r="M11"/>
  <c r="N11"/>
  <c r="S11"/>
  <c r="R11"/>
  <c r="Q11"/>
  <c r="P11"/>
  <c r="O11"/>
  <c r="I10"/>
  <c r="J10"/>
  <c r="K10"/>
  <c r="L10"/>
  <c r="M10"/>
  <c r="N10"/>
  <c r="S10"/>
  <c r="R10"/>
  <c r="Q10"/>
  <c r="P10"/>
  <c r="O10"/>
  <c r="I9"/>
  <c r="J9"/>
  <c r="K9"/>
  <c r="L9"/>
  <c r="M9"/>
  <c r="N9"/>
  <c r="S9"/>
  <c r="R9"/>
  <c r="Q9"/>
  <c r="P9"/>
  <c r="O9"/>
  <c r="I8"/>
  <c r="J8"/>
  <c r="K8"/>
  <c r="L8"/>
  <c r="M8"/>
  <c r="N8"/>
  <c r="S8"/>
  <c r="R8"/>
  <c r="Q8"/>
  <c r="P8"/>
  <c r="O8"/>
  <c r="I8" i="3"/>
  <c r="J8"/>
  <c r="K8"/>
  <c r="L8"/>
  <c r="M8"/>
  <c r="N8"/>
  <c r="O8"/>
  <c r="P8"/>
  <c r="Q8"/>
  <c r="R8"/>
  <c r="S8"/>
  <c r="T8"/>
  <c r="U8"/>
  <c r="V8"/>
  <c r="I9"/>
  <c r="J9"/>
  <c r="K9"/>
  <c r="L9"/>
  <c r="M9"/>
  <c r="N9"/>
  <c r="O9"/>
  <c r="P9"/>
  <c r="Q9"/>
  <c r="R9"/>
  <c r="S9"/>
  <c r="T9"/>
  <c r="U9"/>
  <c r="V9"/>
  <c r="I10"/>
  <c r="J10"/>
  <c r="K10"/>
  <c r="L10"/>
  <c r="M10"/>
  <c r="N10"/>
  <c r="O10"/>
  <c r="P10"/>
  <c r="Q10"/>
  <c r="R10"/>
  <c r="S10"/>
  <c r="T10"/>
  <c r="U10"/>
  <c r="V10"/>
  <c r="I11"/>
  <c r="J11"/>
  <c r="K11"/>
  <c r="L11"/>
  <c r="M11"/>
  <c r="N11"/>
  <c r="O11"/>
  <c r="P11"/>
  <c r="Q11"/>
  <c r="R11"/>
  <c r="S11"/>
  <c r="T11"/>
  <c r="U11"/>
  <c r="V11"/>
  <c r="I12"/>
  <c r="J12"/>
  <c r="K12"/>
  <c r="L12"/>
  <c r="M12"/>
  <c r="N12"/>
  <c r="O12"/>
  <c r="P12"/>
  <c r="Q12"/>
  <c r="R12"/>
  <c r="S12"/>
  <c r="T12"/>
  <c r="U12"/>
  <c r="V12"/>
  <c r="I13"/>
  <c r="J13"/>
  <c r="K13"/>
  <c r="L13"/>
  <c r="M13"/>
  <c r="N13"/>
  <c r="O13"/>
  <c r="P13"/>
  <c r="Q13"/>
  <c r="R13"/>
  <c r="S13"/>
  <c r="T13"/>
  <c r="U13"/>
  <c r="V13"/>
  <c r="I14"/>
  <c r="J14"/>
  <c r="K14"/>
  <c r="L14"/>
  <c r="M14"/>
  <c r="N14"/>
  <c r="O14"/>
  <c r="P14"/>
  <c r="Q14"/>
  <c r="R14"/>
  <c r="S14"/>
  <c r="T14"/>
  <c r="U14"/>
  <c r="V14"/>
  <c r="I15"/>
  <c r="J15"/>
  <c r="K15"/>
  <c r="L15"/>
  <c r="M15"/>
  <c r="N15"/>
  <c r="O15"/>
  <c r="P15"/>
  <c r="Q15"/>
  <c r="R15"/>
  <c r="S15"/>
  <c r="T15"/>
  <c r="U15"/>
  <c r="V15"/>
  <c r="I16"/>
  <c r="J16"/>
  <c r="K16"/>
  <c r="L16"/>
  <c r="M16"/>
  <c r="N16"/>
  <c r="O16"/>
  <c r="P16"/>
  <c r="Q16"/>
  <c r="R16"/>
  <c r="S16"/>
  <c r="T16"/>
  <c r="U16"/>
  <c r="V16"/>
  <c r="I17"/>
  <c r="J17"/>
  <c r="K17"/>
  <c r="L17"/>
  <c r="M17"/>
  <c r="N17"/>
  <c r="O17"/>
  <c r="P17"/>
  <c r="Q17"/>
  <c r="R17"/>
  <c r="S17"/>
  <c r="T17"/>
  <c r="U17"/>
  <c r="V17"/>
  <c r="I18"/>
  <c r="J18"/>
  <c r="K18"/>
  <c r="L18"/>
  <c r="M18"/>
  <c r="N18"/>
  <c r="O18"/>
  <c r="P18"/>
  <c r="Q18"/>
  <c r="R18"/>
  <c r="S18"/>
  <c r="T18"/>
  <c r="U18"/>
  <c r="V18"/>
  <c r="I19"/>
  <c r="J19"/>
  <c r="K19"/>
  <c r="L19"/>
  <c r="M19"/>
  <c r="N19"/>
  <c r="O19"/>
  <c r="P19"/>
  <c r="Q19"/>
  <c r="R19"/>
  <c r="S19"/>
  <c r="T19"/>
  <c r="U19"/>
  <c r="V19"/>
  <c r="I20"/>
  <c r="J20"/>
  <c r="K20"/>
  <c r="L20"/>
  <c r="M20"/>
  <c r="N20"/>
  <c r="O20"/>
  <c r="P20"/>
  <c r="Q20"/>
  <c r="R20"/>
  <c r="S20"/>
  <c r="T20"/>
  <c r="U20"/>
  <c r="V20"/>
  <c r="I21"/>
  <c r="J21"/>
  <c r="K21"/>
  <c r="L21"/>
  <c r="M21"/>
  <c r="N21"/>
  <c r="O21"/>
  <c r="P21"/>
  <c r="Q21"/>
  <c r="R21"/>
  <c r="S21"/>
  <c r="T21"/>
  <c r="U21"/>
  <c r="V21"/>
  <c r="I22"/>
  <c r="J22"/>
  <c r="K22"/>
  <c r="L22"/>
  <c r="M22"/>
  <c r="N22"/>
  <c r="O22"/>
  <c r="P22"/>
  <c r="Q22"/>
  <c r="R22"/>
  <c r="S22"/>
  <c r="T22"/>
  <c r="U22"/>
  <c r="V22"/>
  <c r="I23"/>
  <c r="J23"/>
  <c r="K23"/>
  <c r="L23"/>
  <c r="M23"/>
  <c r="N23"/>
  <c r="O23"/>
  <c r="P23"/>
  <c r="Q23"/>
  <c r="R23"/>
  <c r="S23"/>
  <c r="T23"/>
  <c r="U23"/>
  <c r="V23"/>
  <c r="I24"/>
  <c r="J24"/>
  <c r="K24"/>
  <c r="L24"/>
  <c r="M24"/>
  <c r="N24"/>
  <c r="O24"/>
  <c r="P24"/>
  <c r="Q24"/>
  <c r="R24"/>
  <c r="S24"/>
  <c r="T24"/>
  <c r="U24"/>
  <c r="V24"/>
  <c r="I25"/>
  <c r="J25"/>
  <c r="K25"/>
  <c r="L25"/>
  <c r="M25"/>
  <c r="N25"/>
  <c r="O25"/>
  <c r="P25"/>
  <c r="Q25"/>
  <c r="R25"/>
  <c r="S25"/>
  <c r="T25"/>
  <c r="U25"/>
  <c r="V25"/>
  <c r="I26"/>
  <c r="J26"/>
  <c r="K26"/>
  <c r="L26"/>
  <c r="M26"/>
  <c r="N26"/>
  <c r="O26"/>
  <c r="P26"/>
  <c r="Q26"/>
  <c r="R26"/>
  <c r="S26"/>
  <c r="T26"/>
  <c r="U26"/>
  <c r="V26"/>
  <c r="I27"/>
  <c r="J27"/>
  <c r="K27"/>
  <c r="L27"/>
  <c r="M27"/>
  <c r="N27"/>
  <c r="O27"/>
  <c r="P27"/>
  <c r="Q27"/>
  <c r="R27"/>
  <c r="S27"/>
  <c r="T27"/>
  <c r="U27"/>
  <c r="V27"/>
  <c r="I28"/>
  <c r="J28"/>
  <c r="K28"/>
  <c r="L28"/>
  <c r="M28"/>
  <c r="N28"/>
  <c r="O28"/>
  <c r="P28"/>
  <c r="Q28"/>
  <c r="R28"/>
  <c r="S28"/>
  <c r="T28"/>
  <c r="U28"/>
  <c r="V28"/>
  <c r="I29"/>
  <c r="J29"/>
  <c r="K29"/>
  <c r="L29"/>
  <c r="M29"/>
  <c r="N29"/>
  <c r="O29"/>
  <c r="P29"/>
  <c r="Q29"/>
  <c r="R29"/>
  <c r="S29"/>
  <c r="T29"/>
  <c r="U29"/>
  <c r="V29"/>
  <c r="I30"/>
  <c r="J30"/>
  <c r="K30"/>
  <c r="L30"/>
  <c r="M30"/>
  <c r="N30"/>
  <c r="O30"/>
  <c r="P30"/>
  <c r="Q30"/>
  <c r="R30"/>
  <c r="S30"/>
  <c r="T30"/>
  <c r="U30"/>
  <c r="V30"/>
  <c r="I31"/>
  <c r="J31"/>
  <c r="K31"/>
  <c r="L31"/>
  <c r="M31"/>
  <c r="N31"/>
  <c r="O31"/>
  <c r="P31"/>
  <c r="Q31"/>
  <c r="R31"/>
  <c r="S31"/>
  <c r="T31"/>
  <c r="U31"/>
  <c r="V31"/>
  <c r="I32"/>
  <c r="J32"/>
  <c r="K32"/>
  <c r="L32"/>
  <c r="M32"/>
  <c r="N32"/>
  <c r="O32"/>
  <c r="P32"/>
  <c r="Q32"/>
  <c r="R32"/>
  <c r="S32"/>
  <c r="T32"/>
  <c r="U32"/>
  <c r="V32"/>
  <c r="I33"/>
  <c r="J33"/>
  <c r="K33"/>
  <c r="L33"/>
  <c r="M33"/>
  <c r="N33"/>
  <c r="O33"/>
  <c r="P33"/>
  <c r="Q33"/>
  <c r="R33"/>
  <c r="S33"/>
  <c r="T33"/>
  <c r="U33"/>
  <c r="V33"/>
  <c r="I34"/>
  <c r="J34"/>
  <c r="K34"/>
  <c r="L34"/>
  <c r="M34"/>
  <c r="N34"/>
  <c r="O34"/>
  <c r="P34"/>
  <c r="Q34"/>
  <c r="R34"/>
  <c r="S34"/>
  <c r="T34"/>
  <c r="U34"/>
  <c r="V34"/>
  <c r="I35"/>
  <c r="J35"/>
  <c r="K35"/>
  <c r="L35"/>
  <c r="M35"/>
  <c r="N35"/>
  <c r="O35"/>
  <c r="P35"/>
  <c r="Q35"/>
  <c r="R35"/>
  <c r="S35"/>
  <c r="T35"/>
  <c r="U35"/>
  <c r="V35"/>
  <c r="I36"/>
  <c r="J36"/>
  <c r="K36"/>
  <c r="L36"/>
  <c r="M36"/>
  <c r="N36"/>
  <c r="O36"/>
  <c r="P36"/>
  <c r="Q36"/>
  <c r="R36"/>
  <c r="S36"/>
  <c r="T36"/>
  <c r="U36"/>
  <c r="V36"/>
  <c r="I37"/>
  <c r="J37"/>
  <c r="K37"/>
  <c r="L37"/>
  <c r="M37"/>
  <c r="N37"/>
  <c r="O37"/>
  <c r="P37"/>
  <c r="Q37"/>
  <c r="R37"/>
  <c r="S37"/>
  <c r="T37"/>
  <c r="U37"/>
  <c r="V37"/>
  <c r="I38"/>
  <c r="J38"/>
  <c r="K38"/>
  <c r="L38"/>
  <c r="M38"/>
  <c r="N38"/>
  <c r="O38"/>
  <c r="P38"/>
  <c r="Q38"/>
  <c r="R38"/>
  <c r="S38"/>
  <c r="T38"/>
  <c r="U38"/>
  <c r="V38"/>
  <c r="I39"/>
  <c r="J39"/>
  <c r="K39"/>
  <c r="L39"/>
  <c r="M39"/>
  <c r="N39"/>
  <c r="O39"/>
  <c r="P39"/>
  <c r="Q39"/>
  <c r="R39"/>
  <c r="S39"/>
  <c r="T39"/>
  <c r="U39"/>
  <c r="V39"/>
  <c r="I40"/>
  <c r="J40"/>
  <c r="K40"/>
  <c r="L40"/>
  <c r="M40"/>
  <c r="N40"/>
  <c r="O40"/>
  <c r="P40"/>
  <c r="Q40"/>
  <c r="R40"/>
  <c r="S40"/>
  <c r="T40"/>
  <c r="U40"/>
  <c r="V40"/>
  <c r="I41"/>
  <c r="J41"/>
  <c r="K41"/>
  <c r="L41"/>
  <c r="M41"/>
  <c r="N41"/>
  <c r="O41"/>
  <c r="P41"/>
  <c r="Q41"/>
  <c r="R41"/>
  <c r="S41"/>
  <c r="T41"/>
  <c r="U41"/>
  <c r="V41"/>
  <c r="I41" i="2"/>
  <c r="H41"/>
  <c r="F41"/>
  <c r="G41"/>
  <c r="E41"/>
  <c r="D41"/>
  <c r="C41"/>
  <c r="B41"/>
  <c r="I40"/>
  <c r="H40"/>
  <c r="F40"/>
  <c r="G40"/>
  <c r="E40"/>
  <c r="D40"/>
  <c r="C40"/>
  <c r="B40"/>
  <c r="I39"/>
  <c r="H39"/>
  <c r="F39"/>
  <c r="G39"/>
  <c r="E39"/>
  <c r="D39"/>
  <c r="C39"/>
  <c r="B39"/>
  <c r="I38"/>
  <c r="H38"/>
  <c r="F38"/>
  <c r="G38"/>
  <c r="E38"/>
  <c r="D38"/>
  <c r="C38"/>
  <c r="B38"/>
  <c r="I37"/>
  <c r="H37"/>
  <c r="F37"/>
  <c r="G37"/>
  <c r="E37"/>
  <c r="D37"/>
  <c r="C37"/>
  <c r="B37"/>
  <c r="I36"/>
  <c r="H36"/>
  <c r="F36"/>
  <c r="G36"/>
  <c r="E36"/>
  <c r="D36"/>
  <c r="C36"/>
  <c r="B36"/>
  <c r="I35"/>
  <c r="H35"/>
  <c r="F35"/>
  <c r="G35"/>
  <c r="E35"/>
  <c r="D35"/>
  <c r="C35"/>
  <c r="B35"/>
  <c r="I34"/>
  <c r="H34"/>
  <c r="F34"/>
  <c r="G34"/>
  <c r="E34"/>
  <c r="D34"/>
  <c r="C34"/>
  <c r="B34"/>
  <c r="I33"/>
  <c r="H33"/>
  <c r="F33"/>
  <c r="G33"/>
  <c r="E33"/>
  <c r="D33"/>
  <c r="C33"/>
  <c r="B33"/>
  <c r="I32"/>
  <c r="H32"/>
  <c r="F32"/>
  <c r="G32"/>
  <c r="E32"/>
  <c r="D32"/>
  <c r="C32"/>
  <c r="B32"/>
  <c r="I31"/>
  <c r="H31"/>
  <c r="F31"/>
  <c r="G31"/>
  <c r="E31"/>
  <c r="D31"/>
  <c r="C31"/>
  <c r="B31"/>
  <c r="I30"/>
  <c r="H30"/>
  <c r="F30"/>
  <c r="G30"/>
  <c r="E30"/>
  <c r="D30"/>
  <c r="C30"/>
  <c r="B30"/>
  <c r="I29"/>
  <c r="H29"/>
  <c r="F29"/>
  <c r="G29"/>
  <c r="E29"/>
  <c r="D29"/>
  <c r="C29"/>
  <c r="B29"/>
  <c r="I28"/>
  <c r="H28"/>
  <c r="F28"/>
  <c r="G28"/>
  <c r="E28"/>
  <c r="D28"/>
  <c r="C28"/>
  <c r="B28"/>
  <c r="I27"/>
  <c r="H27"/>
  <c r="F27"/>
  <c r="G27"/>
  <c r="E27"/>
  <c r="D27"/>
  <c r="C27"/>
  <c r="B27"/>
  <c r="I26"/>
  <c r="H26"/>
  <c r="F26"/>
  <c r="G26"/>
  <c r="E26"/>
  <c r="D26"/>
  <c r="C26"/>
  <c r="B26"/>
  <c r="I25"/>
  <c r="H25"/>
  <c r="F25"/>
  <c r="G25"/>
  <c r="E25"/>
  <c r="D25"/>
  <c r="C25"/>
  <c r="B25"/>
  <c r="I24"/>
  <c r="H24"/>
  <c r="F24"/>
  <c r="G24"/>
  <c r="E24"/>
  <c r="D24"/>
  <c r="C24"/>
  <c r="B24"/>
  <c r="I23"/>
  <c r="H23"/>
  <c r="F23"/>
  <c r="G23"/>
  <c r="E23"/>
  <c r="D23"/>
  <c r="C23"/>
  <c r="B23"/>
  <c r="I22"/>
  <c r="H22"/>
  <c r="F22"/>
  <c r="G22"/>
  <c r="E22"/>
  <c r="D22"/>
  <c r="C22"/>
  <c r="B22"/>
  <c r="I21"/>
  <c r="H21"/>
  <c r="F21"/>
  <c r="G21"/>
  <c r="E21"/>
  <c r="D21"/>
  <c r="C21"/>
  <c r="B21"/>
  <c r="I20"/>
  <c r="H20"/>
  <c r="F20"/>
  <c r="G20"/>
  <c r="E20"/>
  <c r="D20"/>
  <c r="C20"/>
  <c r="B20"/>
  <c r="I19"/>
  <c r="H19"/>
  <c r="F19"/>
  <c r="G19"/>
  <c r="E19"/>
  <c r="D19"/>
  <c r="C19"/>
  <c r="B19"/>
  <c r="I18"/>
  <c r="H18"/>
  <c r="F18"/>
  <c r="G18"/>
  <c r="E18"/>
  <c r="D18"/>
  <c r="C18"/>
  <c r="B18"/>
  <c r="I17"/>
  <c r="H17"/>
  <c r="F17"/>
  <c r="G17"/>
  <c r="E17"/>
  <c r="D17"/>
  <c r="C17"/>
  <c r="B17"/>
  <c r="I16"/>
  <c r="H16"/>
  <c r="F16"/>
  <c r="G16"/>
  <c r="E16"/>
  <c r="D16"/>
  <c r="C16"/>
  <c r="B16"/>
  <c r="I15"/>
  <c r="H15"/>
  <c r="F15"/>
  <c r="G15"/>
  <c r="E15"/>
  <c r="D15"/>
  <c r="C15"/>
  <c r="B15"/>
  <c r="I14"/>
  <c r="H14"/>
  <c r="F14"/>
  <c r="G14"/>
  <c r="E14"/>
  <c r="D14"/>
  <c r="C14"/>
  <c r="B14"/>
  <c r="I13"/>
  <c r="H13"/>
  <c r="F13"/>
  <c r="G13"/>
  <c r="E13"/>
  <c r="D13"/>
  <c r="C13"/>
  <c r="B13"/>
  <c r="I12"/>
  <c r="H12"/>
  <c r="F12"/>
  <c r="G12"/>
  <c r="E12"/>
  <c r="D12"/>
  <c r="C12"/>
  <c r="B12"/>
  <c r="I11"/>
  <c r="H11"/>
  <c r="F11"/>
  <c r="G11"/>
  <c r="E11"/>
  <c r="D11"/>
  <c r="C11"/>
  <c r="B11"/>
  <c r="I10"/>
  <c r="H10"/>
  <c r="F10"/>
  <c r="G10"/>
  <c r="E10"/>
  <c r="D10"/>
  <c r="C10"/>
  <c r="B10"/>
  <c r="I9"/>
  <c r="H9"/>
  <c r="F9"/>
  <c r="G9"/>
  <c r="E9"/>
  <c r="D9"/>
  <c r="C9"/>
  <c r="B9"/>
  <c r="I8"/>
  <c r="H8"/>
  <c r="F8"/>
  <c r="G8"/>
  <c r="E8"/>
  <c r="D8"/>
  <c r="C8"/>
  <c r="B8"/>
</calcChain>
</file>

<file path=xl/sharedStrings.xml><?xml version="1.0" encoding="utf-8"?>
<sst xmlns="http://schemas.openxmlformats.org/spreadsheetml/2006/main" count="440" uniqueCount="200">
  <si>
    <t>Table 380-0080 Revenue, expenditure and budgetary balance - General governments, annual (dollars x 1,000,000)</t>
  </si>
  <si>
    <t>Table 380-0081 Revenue, expenditure and budgetary balance - Provincial administration, education and health, annual (dollars x 1,000,000)</t>
  </si>
  <si>
    <t>Survey or program details:</t>
  </si>
  <si>
    <t>National Gross Domestic Product by Income and by Expenditure Accounts - 1901</t>
  </si>
  <si>
    <t>Geography</t>
  </si>
  <si>
    <t>Canada</t>
  </si>
  <si>
    <t>Seasonal adjustment</t>
  </si>
  <si>
    <t>Seasonally adjusted at annual rates</t>
  </si>
  <si>
    <t>Unadjusted</t>
  </si>
  <si>
    <t>Levels of government</t>
  </si>
  <si>
    <t>% of GDP</t>
  </si>
  <si>
    <t>Federal general government</t>
  </si>
  <si>
    <t>Sub-sector accounts</t>
  </si>
  <si>
    <t>Provincial and territorial administration</t>
  </si>
  <si>
    <t>Provincial and territorial general governments</t>
  </si>
  <si>
    <t>Year</t>
  </si>
  <si>
    <t>General sales taxes</t>
  </si>
  <si>
    <t>Other sales taxes</t>
  </si>
  <si>
    <t>Sales and excise taxes</t>
  </si>
  <si>
    <t>Total tax revenues</t>
  </si>
  <si>
    <t>GDP</t>
  </si>
  <si>
    <t>Custom import duties</t>
  </si>
  <si>
    <t>Excise duties</t>
  </si>
  <si>
    <t>Manufacturers' sales tax</t>
  </si>
  <si>
    <t>Gasoline and motive fuel taxes</t>
  </si>
  <si>
    <t>Goods and services tax, accrual basis</t>
  </si>
  <si>
    <t>Total Tax Revenue</t>
  </si>
  <si>
    <t>Estimates</t>
  </si>
  <si>
    <t>Tobacco taxes</t>
  </si>
  <si>
    <t>Liquor trading profits</t>
  </si>
  <si>
    <t>Liquor gallonage taxes</t>
  </si>
  <si>
    <t>Source:</t>
  </si>
  <si>
    <t>Statistics Canada. Table 380-0080 - Revenue, expenditure and budgetary balance - General governments, annual (dollars)</t>
  </si>
  <si>
    <t>(accessed: November 16, 2015)</t>
  </si>
  <si>
    <t>Gasoline</t>
  </si>
  <si>
    <t xml:space="preserve">Excise </t>
  </si>
  <si>
    <t>Customs</t>
  </si>
  <si>
    <t>GST+MST</t>
  </si>
  <si>
    <t>Total tax</t>
  </si>
  <si>
    <t>Total sales &amp; excise</t>
  </si>
  <si>
    <t>% of total sales and excise</t>
  </si>
  <si>
    <t>% of total tax rev</t>
  </si>
  <si>
    <t>% of total tax revenue</t>
  </si>
  <si>
    <t>Tobacco and other sales taxes</t>
  </si>
  <si>
    <t>Liquor taxes and markups</t>
  </si>
  <si>
    <t>Total sales and excise taxes</t>
  </si>
  <si>
    <t>Statistics Canada. Table 380-0081 - Revenue, expenditure and budgetary balance - Provincial administration, education and health, annual (dollars)</t>
  </si>
  <si>
    <t>Table 1 - Sales Tax Rates in Canada</t>
  </si>
  <si>
    <t>Jurisdiction</t>
  </si>
  <si>
    <t>Name of Tax</t>
  </si>
  <si>
    <t>Type of Tax</t>
  </si>
  <si>
    <t>Rate</t>
  </si>
  <si>
    <t>(%)</t>
  </si>
  <si>
    <t>Initial Rate (%)</t>
  </si>
  <si>
    <t xml:space="preserve">(Year of Introduction) </t>
  </si>
  <si>
    <t>GST/HST</t>
  </si>
  <si>
    <t>VAT</t>
  </si>
  <si>
    <t>7 (1991)</t>
  </si>
  <si>
    <t>Rate lowered to 6% in 2006 and 5% in 2008</t>
  </si>
  <si>
    <t>Newfoundland and Labrador</t>
  </si>
  <si>
    <t>HST</t>
  </si>
  <si>
    <t xml:space="preserve"> 8 (1996)</t>
  </si>
  <si>
    <t>HST replaced 12% RST (introduced in 1950 at  2% , increased to 3% in 1951, 5% by 1961, 6% by 1966, 7% by 1971, 10% by 1976, 11% in 1979, and 125 in 1983); PST rate scheduled to increase to 10% in 2016</t>
  </si>
  <si>
    <t>Nova Scotia</t>
  </si>
  <si>
    <t>8 (1996)</t>
  </si>
  <si>
    <t>HST replaced 10% RST (introduced in 1959 at  2%, increased to 5% by 1961, 7% by 1971, 8% by 1976, and 10%  in 1982); rate increased to 10% in 2010</t>
  </si>
  <si>
    <t>New Brunswick</t>
  </si>
  <si>
    <t>HST replaced 10% RST (introduced in 1950 at 4%, reduced to 3% by 1961, then increased to 6% by 1966, and 11% to 1971 before reduced again to 8% by 1976, then increased to 10% in 1983 and 11 % in 1985)</t>
  </si>
  <si>
    <t>Prince Edward Island</t>
  </si>
  <si>
    <t>9 (2013)</t>
  </si>
  <si>
    <t>HST replaced 10% RST (introduced in 1960 at 2%, increased to 4% by 1961, 5% by 1966, 8% by 1971, then to 9% in 1980 and 10% in 1981)</t>
  </si>
  <si>
    <t xml:space="preserve">Quebec </t>
  </si>
  <si>
    <t>QST (TVQ)</t>
  </si>
  <si>
    <t>8 (1991)</t>
  </si>
  <si>
    <t>TVQ replaced 8% RST (introduced in 1940 at 2%, but increased to 8% by 1966, then 9% in 1982); base now almost same as GST; until 2013 included GST in base.</t>
  </si>
  <si>
    <t>Ontario</t>
  </si>
  <si>
    <t>8 (2010)</t>
  </si>
  <si>
    <t>HST replaced 8% RST (introduced in 1961 at 3%, with increases to 5% by 1966, 7% by 1976, and a final increase to 85 in 1988)</t>
  </si>
  <si>
    <t>Manitoba</t>
  </si>
  <si>
    <t>PST</t>
  </si>
  <si>
    <t>RST</t>
  </si>
  <si>
    <t>5 (1967)</t>
  </si>
  <si>
    <t>Increased to 6% in 1983, and 7% in 1987</t>
  </si>
  <si>
    <t>Saskatchewan</t>
  </si>
  <si>
    <t xml:space="preserve">RST </t>
  </si>
  <si>
    <t>2 (1937)</t>
  </si>
  <si>
    <t xml:space="preserve">Alberta </t>
  </si>
  <si>
    <t>None</t>
  </si>
  <si>
    <t>Introduced RST at 2% in 1936; abolished in 1937</t>
  </si>
  <si>
    <t>British Columbia</t>
  </si>
  <si>
    <t>2 (1948)</t>
  </si>
  <si>
    <t>Sources: Historical information from Perry (1989), Table 16.14; current information from http://www.taxtips.ca/salestaxes/sales-tax-rates-2015.htm</t>
  </si>
  <si>
    <t xml:space="preserve"> </t>
  </si>
  <si>
    <t>Table 2 – Trends in Sales and Excise Taxes, 1981-2014</t>
  </si>
  <si>
    <t xml:space="preserve"> 1991-2014</t>
  </si>
  <si>
    <t xml:space="preserve"> 1981-2014</t>
  </si>
  <si>
    <t>Memo items:</t>
  </si>
  <si>
    <r>
      <t>Notes</t>
    </r>
    <r>
      <rPr>
        <sz val="11"/>
        <color theme="1"/>
        <rFont val="Calibri"/>
        <family val="2"/>
        <scheme val="minor"/>
      </rPr>
      <t>: This table is based on national accounts data.  Federal sales and excise taxes include manufacturers’ sales tax until 1991 when it was replaced by the GST, as well as customs duties, excise duties, and taxes on gasoline and motive fuel; provincial sales and excise taxes include sales taxes (retail sales taxes, HST, and QST, as appropriate) as well as taxes on gasoline, tobacco, and liquor (including markups) as well as taxes included as other sales taxes.  Household consumption is as defined in national accounts.</t>
    </r>
  </si>
  <si>
    <t>Tobacco and other excise taxes</t>
  </si>
  <si>
    <t>Federal</t>
  </si>
  <si>
    <t>Provincial</t>
  </si>
  <si>
    <t>Combined</t>
  </si>
  <si>
    <t>Expenditure Category</t>
  </si>
  <si>
    <t>GST</t>
  </si>
  <si>
    <t>Other</t>
  </si>
  <si>
    <t>HST/RST</t>
  </si>
  <si>
    <t>Total</t>
  </si>
  <si>
    <t>Food</t>
  </si>
  <si>
    <t>Shelter</t>
  </si>
  <si>
    <t>Household operation</t>
  </si>
  <si>
    <t>Household furnishings and equipment</t>
  </si>
  <si>
    <t>Clothing</t>
  </si>
  <si>
    <t>Transportation</t>
  </si>
  <si>
    <t>Health care</t>
  </si>
  <si>
    <t>Recreation, Education, and reading materials</t>
  </si>
  <si>
    <t>Tobacco and alcohol</t>
  </si>
  <si>
    <t>Miscellaneous expenditures</t>
  </si>
  <si>
    <t>Notes: Authors' estimates, based on 2009 COMTAX and Survey of Household Spending data.</t>
  </si>
  <si>
    <t>Vingtile of</t>
  </si>
  <si>
    <t>Proxy for tax base:</t>
  </si>
  <si>
    <t>adult-equivalent</t>
  </si>
  <si>
    <t xml:space="preserve">Total  </t>
  </si>
  <si>
    <t>Adjusted Disposable</t>
  </si>
  <si>
    <t>total income:</t>
  </si>
  <si>
    <t>Income</t>
  </si>
  <si>
    <t>Consumption</t>
  </si>
  <si>
    <t>1</t>
  </si>
  <si>
    <t>2</t>
  </si>
  <si>
    <t>3</t>
  </si>
  <si>
    <t>4</t>
  </si>
  <si>
    <t>5</t>
  </si>
  <si>
    <t>6</t>
  </si>
  <si>
    <t>7</t>
  </si>
  <si>
    <t>8</t>
  </si>
  <si>
    <t>9</t>
  </si>
  <si>
    <t>10</t>
  </si>
  <si>
    <t>11</t>
  </si>
  <si>
    <t>12</t>
  </si>
  <si>
    <t>13</t>
  </si>
  <si>
    <t>14</t>
  </si>
  <si>
    <t>15</t>
  </si>
  <si>
    <t>16</t>
  </si>
  <si>
    <t>17</t>
  </si>
  <si>
    <t>18</t>
  </si>
  <si>
    <t>19</t>
  </si>
  <si>
    <t>20</t>
  </si>
  <si>
    <t>All incomes</t>
  </si>
  <si>
    <t>Adult-equivalent levels of:</t>
  </si>
  <si>
    <t>Personal</t>
  </si>
  <si>
    <t>Net Gifts</t>
  </si>
  <si>
    <t>Pension</t>
  </si>
  <si>
    <t>Taxes</t>
  </si>
  <si>
    <t>Received</t>
  </si>
  <si>
    <t>Contributions</t>
  </si>
  <si>
    <t>Savings</t>
  </si>
  <si>
    <t>Grand</t>
  </si>
  <si>
    <t>Inequality</t>
  </si>
  <si>
    <t>aversion</t>
  </si>
  <si>
    <t>parameter:</t>
  </si>
  <si>
    <t>-0.200</t>
  </si>
  <si>
    <t>-0.100</t>
  </si>
  <si>
    <t>-0.300</t>
  </si>
  <si>
    <t>-0.600</t>
  </si>
  <si>
    <t>Notes: Blackorby-Donaldson index of tax progressivity, using the Atkinson inequality index and various inequality</t>
  </si>
  <si>
    <t>aversion parameters e. A more negative index value indicates greater regressivity.</t>
  </si>
  <si>
    <t>(% of total federal taxes)</t>
  </si>
  <si>
    <t xml:space="preserve">  General sales tax</t>
  </si>
  <si>
    <t xml:space="preserve">  Other sales and excise taxes</t>
  </si>
  <si>
    <t>Provincial sales and excise taxes</t>
  </si>
  <si>
    <t>Federal sales and excise taxes</t>
  </si>
  <si>
    <t xml:space="preserve">  Total federal</t>
  </si>
  <si>
    <t xml:space="preserve">  Total provincial</t>
  </si>
  <si>
    <t xml:space="preserve">  Total </t>
  </si>
  <si>
    <t>(% of total provincial taxes)</t>
  </si>
  <si>
    <t>(% of total taxes)</t>
  </si>
  <si>
    <t xml:space="preserve">  Total taxes as % GDP</t>
  </si>
  <si>
    <t xml:space="preserve">  Total sales and excise taxes as % of household consumption</t>
  </si>
  <si>
    <t xml:space="preserve">  General sales taxes as % of household consumption</t>
  </si>
  <si>
    <t xml:space="preserve">  Federal taxes  as % of total taxes</t>
  </si>
  <si>
    <t>Percent change</t>
  </si>
  <si>
    <t>Sources: Calculated from data in Statistics Canada, Tables 380-0080 and 380-0081.</t>
  </si>
  <si>
    <t>Table 3 - 2009 sales and excise tax rates, by commodity group</t>
  </si>
  <si>
    <t>Table 5 - The distribution of components of household consumption</t>
  </si>
  <si>
    <t>Table 4 - Effective tax rates by vingtiles of adult-equivalent total income, under alternative proxies for the tax base</t>
  </si>
  <si>
    <t>Source: Authors' calculations, based on 2009 COMTAX and SHS data. See text for details.</t>
  </si>
  <si>
    <t>Source: SHS (2009)..</t>
  </si>
  <si>
    <t>Table 6 - Decompositions of consumption-basis effective tax rates</t>
  </si>
  <si>
    <t>Table 7 - Indexes of tax progressivity</t>
  </si>
  <si>
    <t>0.100</t>
  </si>
  <si>
    <t>0</t>
  </si>
  <si>
    <t>0.400</t>
  </si>
  <si>
    <t>0.200</t>
  </si>
  <si>
    <t>0.500</t>
  </si>
  <si>
    <t>Low (e=0.5)</t>
  </si>
  <si>
    <t>Middle (e=1)</t>
  </si>
  <si>
    <t>High (e=2.5)</t>
  </si>
  <si>
    <t>RST rate was raised to 3% by 1951, 5% by 1955, and 7% by 1976, before being reduced to 4% by 1979, and then raised again to 6% in 1981 and 7% in 1983 and reduced again to 6% in 1987.  In 2010, when the RST rate was again 7% it was replaced by a 7% HST, which in turn was replaced by a 7% RST in 2013.</t>
  </si>
  <si>
    <t>Increased to 4% by 1951, 5% by 1961, then to 7% in 1987 before being reduced to 5% in 2007.</t>
  </si>
  <si>
    <t>Notes on Major Rate Changes</t>
  </si>
  <si>
    <t>Total tax/GDP</t>
  </si>
</sst>
</file>

<file path=xl/styles.xml><?xml version="1.0" encoding="utf-8"?>
<styleSheet xmlns="http://schemas.openxmlformats.org/spreadsheetml/2006/main">
  <numFmts count="5">
    <numFmt numFmtId="164" formatCode="_-* #,##0.00_-;\-* #,##0.00_-;_-* &quot;-&quot;??_-;_-@_-"/>
    <numFmt numFmtId="165" formatCode="0.0%"/>
    <numFmt numFmtId="166" formatCode="0.0"/>
    <numFmt numFmtId="167" formatCode="0.000"/>
    <numFmt numFmtId="168" formatCode="#,##0_ ;\-#,##0\ "/>
  </numFmts>
  <fonts count="3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charset val="128"/>
      <scheme val="minor"/>
    </font>
    <font>
      <sz val="11"/>
      <color theme="1"/>
      <name val="Calibri"/>
      <family val="2"/>
      <scheme val="minor"/>
    </font>
    <font>
      <b/>
      <sz val="11"/>
      <color theme="1"/>
      <name val="Calibri"/>
      <scheme val="minor"/>
    </font>
    <font>
      <b/>
      <sz val="10"/>
      <color theme="1"/>
      <name val="Calibri"/>
      <scheme val="minor"/>
    </font>
    <font>
      <sz val="10"/>
      <color theme="1"/>
      <name val="Calibri"/>
      <scheme val="minor"/>
    </font>
    <font>
      <i/>
      <sz val="11"/>
      <color theme="1"/>
      <name val="Calibri"/>
      <scheme val="minor"/>
    </font>
    <font>
      <u/>
      <sz val="12"/>
      <color theme="10"/>
      <name val="Calibri"/>
      <family val="2"/>
      <charset val="128"/>
      <scheme val="minor"/>
    </font>
    <font>
      <u/>
      <sz val="12"/>
      <color theme="11"/>
      <name val="Calibri"/>
      <family val="2"/>
      <charset val="128"/>
      <scheme val="minor"/>
    </font>
    <font>
      <sz val="11"/>
      <color rgb="FF00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5">
    <xf numFmtId="0" fontId="0"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64" fontId="5"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0" borderId="9" applyNumberFormat="0" applyFill="0" applyAlignment="0" applyProtection="0"/>
    <xf numFmtId="0" fontId="16" fillId="0" borderId="10"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1" applyNumberFormat="0" applyAlignment="0" applyProtection="0"/>
    <xf numFmtId="0" fontId="21" fillId="6" borderId="12" applyNumberFormat="0" applyAlignment="0" applyProtection="0"/>
    <xf numFmtId="0" fontId="22" fillId="6" borderId="11" applyNumberFormat="0" applyAlignment="0" applyProtection="0"/>
    <xf numFmtId="0" fontId="23" fillId="0" borderId="13" applyNumberFormat="0" applyFill="0" applyAlignment="0" applyProtection="0"/>
    <xf numFmtId="0" fontId="24" fillId="7" borderId="14"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8" fillId="32" borderId="0" applyNumberFormat="0" applyBorder="0" applyAlignment="0" applyProtection="0"/>
    <xf numFmtId="0" fontId="3" fillId="0" borderId="0"/>
    <xf numFmtId="164" fontId="3" fillId="0" borderId="0" applyFont="0" applyFill="0" applyBorder="0" applyAlignment="0" applyProtection="0"/>
    <xf numFmtId="0" fontId="3" fillId="8" borderId="15" applyNumberFormat="0" applyFont="0" applyAlignment="0" applyProtection="0"/>
    <xf numFmtId="0" fontId="29"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86">
    <xf numFmtId="0" fontId="0" fillId="0" borderId="0" xfId="0"/>
    <xf numFmtId="0" fontId="5" fillId="0" borderId="0" xfId="1"/>
    <xf numFmtId="165" fontId="0" fillId="0" borderId="0" xfId="2" applyNumberFormat="1" applyFont="1"/>
    <xf numFmtId="0" fontId="6" fillId="0" borderId="0" xfId="0" applyFont="1" applyAlignment="1">
      <alignment horizontal="center" vertical="center"/>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0" fillId="0" borderId="6" xfId="0" applyBorder="1" applyAlignment="1">
      <alignment vertical="top" wrapText="1"/>
    </xf>
    <xf numFmtId="0" fontId="8" fillId="0" borderId="3" xfId="0" applyFont="1" applyBorder="1" applyAlignment="1">
      <alignment vertical="center" wrapText="1"/>
    </xf>
    <xf numFmtId="0" fontId="8" fillId="0" borderId="6" xfId="0" applyFont="1" applyBorder="1" applyAlignment="1">
      <alignment vertical="center" wrapText="1"/>
    </xf>
    <xf numFmtId="0" fontId="5" fillId="0" borderId="0" xfId="0" applyFont="1" applyAlignment="1">
      <alignment vertical="center"/>
    </xf>
    <xf numFmtId="0" fontId="10" fillId="0" borderId="0" xfId="4" applyAlignment="1">
      <alignment vertical="center"/>
    </xf>
    <xf numFmtId="0" fontId="9" fillId="0" borderId="0" xfId="0" applyFont="1" applyAlignment="1">
      <alignment vertical="center"/>
    </xf>
    <xf numFmtId="0" fontId="6" fillId="0" borderId="0" xfId="1" applyFont="1"/>
    <xf numFmtId="0" fontId="6" fillId="0" borderId="0" xfId="1" applyFont="1" applyAlignment="1">
      <alignment horizontal="center"/>
    </xf>
    <xf numFmtId="0" fontId="6" fillId="0" borderId="7" xfId="1" applyFont="1" applyBorder="1"/>
    <xf numFmtId="0" fontId="6" fillId="0" borderId="7" xfId="1" applyFont="1" applyBorder="1" applyAlignment="1">
      <alignment horizontal="center"/>
    </xf>
    <xf numFmtId="166" fontId="5" fillId="0" borderId="0" xfId="1" applyNumberFormat="1" applyAlignment="1">
      <alignment horizontal="right" indent="2"/>
    </xf>
    <xf numFmtId="0" fontId="5" fillId="0" borderId="7" xfId="1" applyBorder="1"/>
    <xf numFmtId="0" fontId="5" fillId="0" borderId="0" xfId="1" applyFill="1" applyBorder="1"/>
    <xf numFmtId="0" fontId="5" fillId="0" borderId="0" xfId="1" applyBorder="1"/>
    <xf numFmtId="0" fontId="5" fillId="0" borderId="0" xfId="1" applyNumberFormat="1" applyBorder="1" applyAlignment="1">
      <alignment horizontal="center"/>
    </xf>
    <xf numFmtId="0" fontId="6" fillId="0" borderId="0" xfId="1" applyFont="1" applyBorder="1"/>
    <xf numFmtId="0" fontId="6" fillId="0" borderId="0" xfId="1" applyNumberFormat="1" applyFont="1" applyAlignment="1">
      <alignment horizontal="center"/>
    </xf>
    <xf numFmtId="0" fontId="6" fillId="0" borderId="7" xfId="1" applyNumberFormat="1" applyFont="1" applyBorder="1" applyAlignment="1">
      <alignment horizontal="center"/>
    </xf>
    <xf numFmtId="0" fontId="5" fillId="0" borderId="0" xfId="1" applyBorder="1" applyAlignment="1">
      <alignment horizontal="right"/>
    </xf>
    <xf numFmtId="0" fontId="5" fillId="0" borderId="7" xfId="1" applyBorder="1" applyAlignment="1">
      <alignment horizontal="right"/>
    </xf>
    <xf numFmtId="168" fontId="0" fillId="0" borderId="0" xfId="6" applyNumberFormat="1" applyFont="1" applyAlignment="1">
      <alignment horizontal="right" indent="1"/>
    </xf>
    <xf numFmtId="168" fontId="5" fillId="0" borderId="0" xfId="1" applyNumberFormat="1"/>
    <xf numFmtId="168" fontId="0" fillId="0" borderId="7" xfId="6" applyNumberFormat="1" applyFont="1" applyBorder="1" applyAlignment="1">
      <alignment horizontal="right" indent="1"/>
    </xf>
    <xf numFmtId="168" fontId="5" fillId="0" borderId="7" xfId="1" applyNumberFormat="1" applyBorder="1"/>
    <xf numFmtId="168" fontId="0" fillId="0" borderId="0" xfId="6" applyNumberFormat="1" applyFont="1" applyBorder="1" applyAlignment="1">
      <alignment horizontal="right" indent="1"/>
    </xf>
    <xf numFmtId="0" fontId="5" fillId="0" borderId="0" xfId="1" applyAlignment="1">
      <alignment horizontal="center"/>
    </xf>
    <xf numFmtId="0" fontId="6" fillId="0" borderId="0" xfId="1" applyFont="1" applyBorder="1" applyAlignment="1">
      <alignment horizontal="center"/>
    </xf>
    <xf numFmtId="0" fontId="6" fillId="0" borderId="0" xfId="1" applyNumberFormat="1" applyFont="1" applyFill="1" applyBorder="1" applyAlignment="1">
      <alignment horizontal="center"/>
    </xf>
    <xf numFmtId="167" fontId="5" fillId="0" borderId="0" xfId="1" applyNumberFormat="1" applyAlignment="1">
      <alignment horizontal="right" indent="2"/>
    </xf>
    <xf numFmtId="167" fontId="5" fillId="0" borderId="0" xfId="1" applyNumberFormat="1"/>
    <xf numFmtId="167" fontId="5" fillId="0" borderId="0" xfId="1" applyNumberFormat="1" applyBorder="1" applyAlignment="1">
      <alignment horizontal="right" indent="2"/>
    </xf>
    <xf numFmtId="0" fontId="6" fillId="0" borderId="0" xfId="1" applyNumberFormat="1" applyFont="1" applyBorder="1" applyAlignment="1">
      <alignment horizontal="center"/>
    </xf>
    <xf numFmtId="0" fontId="0" fillId="0" borderId="0" xfId="0" quotePrefix="1"/>
    <xf numFmtId="0" fontId="0" fillId="0" borderId="0" xfId="0" applyBorder="1"/>
    <xf numFmtId="0" fontId="0" fillId="0" borderId="0" xfId="0" applyBorder="1" applyAlignment="1">
      <alignment horizontal="center"/>
    </xf>
    <xf numFmtId="166" fontId="5" fillId="0" borderId="0" xfId="0" applyNumberFormat="1" applyFont="1" applyBorder="1" applyAlignment="1">
      <alignment horizontal="center" vertical="center" wrapText="1"/>
    </xf>
    <xf numFmtId="165" fontId="5" fillId="0" borderId="0" xfId="3" applyNumberFormat="1" applyFont="1" applyBorder="1" applyAlignment="1">
      <alignment horizontal="center" vertical="center" wrapText="1"/>
    </xf>
    <xf numFmtId="166" fontId="0" fillId="0" borderId="0" xfId="0" applyNumberFormat="1" applyBorder="1" applyAlignment="1">
      <alignment horizontal="center"/>
    </xf>
    <xf numFmtId="166" fontId="0" fillId="0" borderId="0" xfId="0" quotePrefix="1" applyNumberFormat="1" applyBorder="1" applyAlignment="1">
      <alignment horizontal="center"/>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vertical="center" wrapText="1"/>
    </xf>
    <xf numFmtId="0" fontId="0" fillId="0" borderId="0" xfId="0" applyFont="1" applyBorder="1"/>
    <xf numFmtId="0" fontId="6" fillId="0" borderId="7" xfId="0" applyFont="1" applyBorder="1" applyAlignment="1">
      <alignment horizontal="center" vertical="center" wrapText="1"/>
    </xf>
    <xf numFmtId="0" fontId="0" fillId="0" borderId="7" xfId="0" applyBorder="1"/>
    <xf numFmtId="0" fontId="6" fillId="0" borderId="0" xfId="0" applyFont="1" applyAlignment="1">
      <alignment horizontal="left" vertical="center"/>
    </xf>
    <xf numFmtId="0" fontId="12" fillId="0" borderId="0" xfId="0" applyFont="1"/>
    <xf numFmtId="0" fontId="3" fillId="0" borderId="0" xfId="78"/>
    <xf numFmtId="0" fontId="3" fillId="0" borderId="0" xfId="78" applyNumberFormat="1" applyBorder="1" applyAlignment="1">
      <alignment horizontal="center"/>
    </xf>
    <xf numFmtId="0" fontId="27" fillId="0" borderId="0" xfId="78" applyFont="1" applyBorder="1"/>
    <xf numFmtId="0" fontId="27" fillId="0" borderId="7" xfId="78" applyFont="1" applyBorder="1"/>
    <xf numFmtId="0" fontId="27" fillId="0" borderId="7" xfId="78" applyNumberFormat="1" applyFont="1" applyBorder="1" applyAlignment="1">
      <alignment horizontal="center"/>
    </xf>
    <xf numFmtId="0" fontId="3" fillId="0" borderId="0" xfId="78" applyBorder="1" applyAlignment="1">
      <alignment horizontal="right"/>
    </xf>
    <xf numFmtId="0" fontId="27" fillId="0" borderId="0" xfId="78" applyFont="1" applyAlignment="1">
      <alignment horizontal="center"/>
    </xf>
    <xf numFmtId="0" fontId="27" fillId="0" borderId="7" xfId="78" applyFont="1" applyBorder="1" applyAlignment="1">
      <alignment horizontal="center"/>
    </xf>
    <xf numFmtId="0" fontId="27" fillId="0" borderId="0" xfId="78" applyFont="1" applyBorder="1" applyAlignment="1">
      <alignment horizontal="center"/>
    </xf>
    <xf numFmtId="0" fontId="3" fillId="0" borderId="0" xfId="78" applyAlignment="1">
      <alignment horizontal="center"/>
    </xf>
    <xf numFmtId="0" fontId="29" fillId="0" borderId="0" xfId="81" applyNumberFormat="1" applyAlignment="1">
      <alignment horizontal="center"/>
    </xf>
    <xf numFmtId="0" fontId="3" fillId="0" borderId="0" xfId="78" applyBorder="1" applyAlignment="1">
      <alignment horizontal="right"/>
    </xf>
    <xf numFmtId="165" fontId="5" fillId="0" borderId="0" xfId="3" applyNumberFormat="1" applyFont="1" applyAlignment="1">
      <alignment horizontal="center"/>
    </xf>
    <xf numFmtId="165" fontId="5" fillId="0" borderId="7" xfId="3" applyNumberFormat="1" applyFont="1" applyBorder="1" applyAlignment="1">
      <alignment horizontal="center"/>
    </xf>
    <xf numFmtId="165" fontId="5" fillId="0" borderId="0" xfId="3" applyNumberFormat="1" applyFont="1" applyBorder="1" applyAlignment="1">
      <alignment horizontal="center"/>
    </xf>
    <xf numFmtId="165" fontId="5" fillId="0" borderId="0" xfId="3" applyNumberFormat="1" applyFont="1" applyAlignment="1">
      <alignment horizontal="right" indent="2"/>
    </xf>
    <xf numFmtId="165" fontId="5" fillId="0" borderId="7" xfId="3" applyNumberFormat="1" applyFont="1" applyBorder="1" applyAlignment="1">
      <alignment horizontal="right" indent="2"/>
    </xf>
    <xf numFmtId="165" fontId="5" fillId="0" borderId="0" xfId="3" applyNumberFormat="1" applyFont="1" applyBorder="1" applyAlignment="1">
      <alignment horizontal="right" indent="2"/>
    </xf>
    <xf numFmtId="0" fontId="2" fillId="0" borderId="0" xfId="1" applyFont="1"/>
    <xf numFmtId="165" fontId="5" fillId="0" borderId="0" xfId="3" applyNumberFormat="1" applyFont="1"/>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Border="1" applyAlignment="1">
      <alignment horizontal="center" vertical="center" wrapText="1"/>
    </xf>
    <xf numFmtId="0" fontId="0" fillId="0" borderId="0" xfId="0" applyBorder="1" applyAlignment="1">
      <alignment horizontal="center" vertical="center" wrapText="1"/>
    </xf>
    <xf numFmtId="0" fontId="6" fillId="0" borderId="7" xfId="0" applyFont="1" applyBorder="1" applyAlignment="1">
      <alignment horizontal="center" vertical="center" wrapText="1"/>
    </xf>
    <xf numFmtId="0" fontId="6" fillId="0" borderId="0" xfId="1" applyFont="1" applyAlignment="1">
      <alignment horizontal="center"/>
    </xf>
    <xf numFmtId="0" fontId="6" fillId="0" borderId="7" xfId="1" applyNumberFormat="1" applyFont="1" applyBorder="1" applyAlignment="1">
      <alignment horizontal="center"/>
    </xf>
    <xf numFmtId="0" fontId="6" fillId="0" borderId="7" xfId="1" applyFont="1" applyBorder="1" applyAlignment="1">
      <alignment horizontal="center"/>
    </xf>
    <xf numFmtId="0" fontId="6" fillId="0" borderId="0" xfId="1" applyNumberFormat="1" applyFont="1" applyBorder="1" applyAlignment="1">
      <alignment horizontal="center"/>
    </xf>
    <xf numFmtId="0" fontId="3" fillId="0" borderId="0" xfId="78" applyBorder="1" applyAlignment="1">
      <alignment horizontal="left"/>
    </xf>
    <xf numFmtId="0" fontId="3" fillId="0" borderId="0" xfId="78" quotePrefix="1" applyBorder="1" applyAlignment="1">
      <alignment horizontal="left"/>
    </xf>
  </cellXfs>
  <cellStyles count="85">
    <cellStyle name="20% - Accent1" xfId="55" builtinId="30" customBuiltin="1"/>
    <cellStyle name="20% - Accent2" xfId="59" builtinId="34" customBuiltin="1"/>
    <cellStyle name="20% - Accent3" xfId="63" builtinId="38" customBuiltin="1"/>
    <cellStyle name="20% - Accent4" xfId="67" builtinId="42" customBuiltin="1"/>
    <cellStyle name="20% - Accent5" xfId="71" builtinId="46" customBuiltin="1"/>
    <cellStyle name="20% - Accent6" xfId="75" builtinId="50" customBuiltin="1"/>
    <cellStyle name="40% - Accent1" xfId="56" builtinId="31" customBuiltin="1"/>
    <cellStyle name="40% - Accent2" xfId="60" builtinId="35" customBuiltin="1"/>
    <cellStyle name="40% - Accent3" xfId="64" builtinId="39" customBuiltin="1"/>
    <cellStyle name="40% - Accent4" xfId="68" builtinId="43" customBuiltin="1"/>
    <cellStyle name="40% - Accent5" xfId="72" builtinId="47" customBuiltin="1"/>
    <cellStyle name="40% - Accent6" xfId="76" builtinId="51" customBuiltin="1"/>
    <cellStyle name="60% - Accent1" xfId="57" builtinId="32" customBuiltin="1"/>
    <cellStyle name="60% - Accent2" xfId="61" builtinId="36" customBuiltin="1"/>
    <cellStyle name="60% - Accent3" xfId="65" builtinId="40" customBuiltin="1"/>
    <cellStyle name="60% - Accent4" xfId="69" builtinId="44" customBuiltin="1"/>
    <cellStyle name="60% - Accent5" xfId="73" builtinId="48" customBuiltin="1"/>
    <cellStyle name="60% - Accent6" xfId="77" builtinId="52" customBuiltin="1"/>
    <cellStyle name="Accent1" xfId="54" builtinId="29" customBuiltin="1"/>
    <cellStyle name="Accent2" xfId="58" builtinId="33" customBuiltin="1"/>
    <cellStyle name="Accent3" xfId="62" builtinId="37" customBuiltin="1"/>
    <cellStyle name="Accent4" xfId="66" builtinId="41" customBuiltin="1"/>
    <cellStyle name="Accent5" xfId="70" builtinId="45" customBuiltin="1"/>
    <cellStyle name="Accent6" xfId="74" builtinId="49" customBuiltin="1"/>
    <cellStyle name="Bad" xfId="44" builtinId="27" customBuiltin="1"/>
    <cellStyle name="Calculation" xfId="48" builtinId="22" customBuiltin="1"/>
    <cellStyle name="Check Cell" xfId="50" builtinId="23" customBuiltin="1"/>
    <cellStyle name="Comma 2" xfId="6"/>
    <cellStyle name="Comma 3" xfId="79"/>
    <cellStyle name="Explanatory Text" xfId="52" builtinId="53" customBuiltin="1"/>
    <cellStyle name="Followed Hyperlink" xfId="5"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82" builtinId="9" hidden="1"/>
    <cellStyle name="Followed Hyperlink" xfId="83" builtinId="9" hidden="1"/>
    <cellStyle name="Followed Hyperlink" xfId="84" builtinId="9" hidden="1"/>
    <cellStyle name="Good" xfId="43" builtinId="26" customBuiltin="1"/>
    <cellStyle name="Heading 1" xfId="39" builtinId="16" customBuiltin="1"/>
    <cellStyle name="Heading 2" xfId="40" builtinId="17" customBuiltin="1"/>
    <cellStyle name="Heading 3" xfId="41" builtinId="18" customBuiltin="1"/>
    <cellStyle name="Heading 4" xfId="42" builtinId="19" customBuiltin="1"/>
    <cellStyle name="Hyperlink" xfId="4" builtinId="8"/>
    <cellStyle name="Input" xfId="46" builtinId="20" customBuiltin="1"/>
    <cellStyle name="Linked Cell" xfId="49" builtinId="24" customBuiltin="1"/>
    <cellStyle name="Neutral" xfId="45" builtinId="28" customBuiltin="1"/>
    <cellStyle name="Normal" xfId="0" builtinId="0"/>
    <cellStyle name="Normal 2" xfId="1"/>
    <cellStyle name="Normal 2 2" xfId="81"/>
    <cellStyle name="Normal 3" xfId="78"/>
    <cellStyle name="Note 2" xfId="80"/>
    <cellStyle name="Output" xfId="47" builtinId="21" customBuiltin="1"/>
    <cellStyle name="Percent" xfId="3" builtinId="5"/>
    <cellStyle name="Percent 2" xfId="2"/>
    <cellStyle name="Title" xfId="38" builtinId="15" customBuiltin="1"/>
    <cellStyle name="Total" xfId="53" builtinId="25" customBuiltin="1"/>
    <cellStyle name="Warning Text" xfId="51"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lineChart>
        <c:grouping val="stacked"/>
        <c:ser>
          <c:idx val="0"/>
          <c:order val="0"/>
          <c:tx>
            <c:strRef>
              <c:f>'revs as pct of GDP'!$D$7</c:f>
              <c:strCache>
                <c:ptCount val="1"/>
                <c:pt idx="0">
                  <c:v>Sales and excise taxes</c:v>
                </c:pt>
              </c:strCache>
            </c:strRef>
          </c:tx>
          <c:cat>
            <c:numRef>
              <c:f>'revs as pct of GDP'!$A$8:$A$41</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'revs as pct of GDP'!$D$8:$D$41</c:f>
              <c:numCache>
                <c:formatCode>0.0%</c:formatCode>
                <c:ptCount val="34"/>
                <c:pt idx="0">
                  <c:v>6.4461036007201988E-2</c:v>
                </c:pt>
                <c:pt idx="1">
                  <c:v>6.3437727038857417E-2</c:v>
                </c:pt>
                <c:pt idx="2">
                  <c:v>6.526944823691716E-2</c:v>
                </c:pt>
                <c:pt idx="3">
                  <c:v>6.6543108749073862E-2</c:v>
                </c:pt>
                <c:pt idx="4">
                  <c:v>6.9176328866134618E-2</c:v>
                </c:pt>
                <c:pt idx="5">
                  <c:v>7.6022499761655066E-2</c:v>
                </c:pt>
                <c:pt idx="6">
                  <c:v>7.6745942656917157E-2</c:v>
                </c:pt>
                <c:pt idx="7">
                  <c:v>7.9128636885591144E-2</c:v>
                </c:pt>
                <c:pt idx="8">
                  <c:v>8.0904180106602733E-2</c:v>
                </c:pt>
                <c:pt idx="9">
                  <c:v>7.6469306504934359E-2</c:v>
                </c:pt>
                <c:pt idx="10">
                  <c:v>7.9963904337914893E-2</c:v>
                </c:pt>
                <c:pt idx="11">
                  <c:v>8.0407084169554166E-2</c:v>
                </c:pt>
                <c:pt idx="12">
                  <c:v>7.8117613563109714E-2</c:v>
                </c:pt>
                <c:pt idx="13">
                  <c:v>7.6666831326384688E-2</c:v>
                </c:pt>
                <c:pt idx="14">
                  <c:v>7.5131518155597349E-2</c:v>
                </c:pt>
                <c:pt idx="15">
                  <c:v>7.3623461680725019E-2</c:v>
                </c:pt>
                <c:pt idx="16">
                  <c:v>7.4027936656849966E-2</c:v>
                </c:pt>
                <c:pt idx="17">
                  <c:v>7.4414138558298079E-2</c:v>
                </c:pt>
                <c:pt idx="18">
                  <c:v>7.3427805697810558E-2</c:v>
                </c:pt>
                <c:pt idx="19">
                  <c:v>7.0614488651826054E-2</c:v>
                </c:pt>
                <c:pt idx="20">
                  <c:v>7.0758129074401252E-2</c:v>
                </c:pt>
                <c:pt idx="21">
                  <c:v>7.2125651140188929E-2</c:v>
                </c:pt>
                <c:pt idx="22">
                  <c:v>7.2476935812175333E-2</c:v>
                </c:pt>
                <c:pt idx="23">
                  <c:v>7.1650072341940749E-2</c:v>
                </c:pt>
                <c:pt idx="24">
                  <c:v>6.9802431568042417E-2</c:v>
                </c:pt>
                <c:pt idx="25">
                  <c:v>6.7549609404057215E-2</c:v>
                </c:pt>
                <c:pt idx="26">
                  <c:v>6.5227780559912352E-2</c:v>
                </c:pt>
                <c:pt idx="27">
                  <c:v>6.0452301770862887E-2</c:v>
                </c:pt>
                <c:pt idx="28">
                  <c:v>6.374584094961927E-2</c:v>
                </c:pt>
                <c:pt idx="29">
                  <c:v>6.3906553639005367E-2</c:v>
                </c:pt>
                <c:pt idx="30">
                  <c:v>6.348870938307416E-2</c:v>
                </c:pt>
                <c:pt idx="31">
                  <c:v>6.4456596635520585E-2</c:v>
                </c:pt>
                <c:pt idx="32">
                  <c:v>6.3893588021940673E-2</c:v>
                </c:pt>
                <c:pt idx="33">
                  <c:v>6.4322470417522579E-2</c:v>
                </c:pt>
              </c:numCache>
            </c:numRef>
          </c:val>
        </c:ser>
        <c:ser>
          <c:idx val="1"/>
          <c:order val="1"/>
          <c:tx>
            <c:strRef>
              <c:f>'revs as pct of GDP'!$E$7</c:f>
              <c:strCache>
                <c:ptCount val="1"/>
                <c:pt idx="0">
                  <c:v>Total tax revenues</c:v>
                </c:pt>
              </c:strCache>
            </c:strRef>
          </c:tx>
          <c:cat>
            <c:numRef>
              <c:f>'revs as pct of GDP'!$A$8:$A$41</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'revs as pct of GDP'!$E$8:$E$41</c:f>
              <c:numCache>
                <c:formatCode>0.0%</c:formatCode>
                <c:ptCount val="34"/>
                <c:pt idx="0">
                  <c:v>0.25890101628618356</c:v>
                </c:pt>
                <c:pt idx="1">
                  <c:v>0.25958378687240319</c:v>
                </c:pt>
                <c:pt idx="2">
                  <c:v>0.25656494897436449</c:v>
                </c:pt>
                <c:pt idx="3">
                  <c:v>0.25537596443617827</c:v>
                </c:pt>
                <c:pt idx="4">
                  <c:v>0.25503187270993322</c:v>
                </c:pt>
                <c:pt idx="5">
                  <c:v>0.26924206311373822</c:v>
                </c:pt>
                <c:pt idx="6">
                  <c:v>0.27556711882306451</c:v>
                </c:pt>
                <c:pt idx="7">
                  <c:v>0.28091883260917261</c:v>
                </c:pt>
                <c:pt idx="8">
                  <c:v>0.27990392002702436</c:v>
                </c:pt>
                <c:pt idx="9">
                  <c:v>0.29349622004135661</c:v>
                </c:pt>
                <c:pt idx="10">
                  <c:v>0.29755324610691697</c:v>
                </c:pt>
                <c:pt idx="11">
                  <c:v>0.29900323874087142</c:v>
                </c:pt>
                <c:pt idx="12">
                  <c:v>0.29277552752589281</c:v>
                </c:pt>
                <c:pt idx="13">
                  <c:v>0.29136790427443959</c:v>
                </c:pt>
                <c:pt idx="14">
                  <c:v>0.29196487702253271</c:v>
                </c:pt>
                <c:pt idx="15">
                  <c:v>0.29864892774172924</c:v>
                </c:pt>
                <c:pt idx="16">
                  <c:v>0.30513484868934909</c:v>
                </c:pt>
                <c:pt idx="17">
                  <c:v>0.30442816829280001</c:v>
                </c:pt>
                <c:pt idx="18">
                  <c:v>0.30367382941612175</c:v>
                </c:pt>
                <c:pt idx="19">
                  <c:v>0.29896224532375404</c:v>
                </c:pt>
                <c:pt idx="20">
                  <c:v>0.28393825542194029</c:v>
                </c:pt>
                <c:pt idx="21">
                  <c:v>0.27250111816197709</c:v>
                </c:pt>
                <c:pt idx="22">
                  <c:v>0.26885464862854563</c:v>
                </c:pt>
                <c:pt idx="23">
                  <c:v>0.26965740118902204</c:v>
                </c:pt>
                <c:pt idx="24">
                  <c:v>0.26968909576945549</c:v>
                </c:pt>
                <c:pt idx="25">
                  <c:v>0.27119092726411281</c:v>
                </c:pt>
                <c:pt idx="26">
                  <c:v>0.26876288502553491</c:v>
                </c:pt>
                <c:pt idx="27">
                  <c:v>0.254932625415703</c:v>
                </c:pt>
                <c:pt idx="28">
                  <c:v>0.259293144864151</c:v>
                </c:pt>
                <c:pt idx="29">
                  <c:v>0.24845469367618658</c:v>
                </c:pt>
                <c:pt idx="30">
                  <c:v>0.24849188184105392</c:v>
                </c:pt>
                <c:pt idx="31">
                  <c:v>0.25064241543815913</c:v>
                </c:pt>
                <c:pt idx="32">
                  <c:v>0.25090041026470344</c:v>
                </c:pt>
                <c:pt idx="33">
                  <c:v>0.2519950148070772</c:v>
                </c:pt>
              </c:numCache>
            </c:numRef>
          </c:val>
        </c:ser>
        <c:dLbls/>
        <c:marker val="1"/>
        <c:axId val="90871680"/>
        <c:axId val="90873216"/>
      </c:lineChart>
      <c:catAx>
        <c:axId val="90871680"/>
        <c:scaling>
          <c:orientation val="minMax"/>
        </c:scaling>
        <c:axPos val="b"/>
        <c:numFmt formatCode="General" sourceLinked="1"/>
        <c:tickLblPos val="nextTo"/>
        <c:crossAx val="90873216"/>
        <c:crosses val="autoZero"/>
        <c:auto val="1"/>
        <c:lblAlgn val="ctr"/>
        <c:lblOffset val="100"/>
      </c:catAx>
      <c:valAx>
        <c:axId val="90873216"/>
        <c:scaling>
          <c:orientation val="minMax"/>
        </c:scaling>
        <c:axPos val="l"/>
        <c:majorGridlines/>
        <c:numFmt formatCode="0.0%" sourceLinked="1"/>
        <c:tickLblPos val="nextTo"/>
        <c:crossAx val="90871680"/>
        <c:crosses val="autoZero"/>
        <c:crossBetween val="between"/>
      </c:valAx>
    </c:plotArea>
    <c:legend>
      <c:legendPos val="b"/>
      <c:layout/>
    </c:legend>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areaChart>
        <c:grouping val="stacked"/>
        <c:ser>
          <c:idx val="0"/>
          <c:order val="0"/>
          <c:tx>
            <c:strRef>
              <c:f>'fed-rev'!$O$7</c:f>
              <c:strCache>
                <c:ptCount val="1"/>
                <c:pt idx="0">
                  <c:v>GST+MST</c:v>
                </c:pt>
              </c:strCache>
            </c:strRef>
          </c:tx>
          <c:cat>
            <c:numRef>
              <c:f>'fed-rev'!$A$8:$A$41</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'fed-rev'!$O$8:$O$41</c:f>
              <c:numCache>
                <c:formatCode>0.0%</c:formatCode>
                <c:ptCount val="34"/>
                <c:pt idx="0">
                  <c:v>0.10965578666107823</c:v>
                </c:pt>
                <c:pt idx="1">
                  <c:v>0.10101423335890224</c:v>
                </c:pt>
                <c:pt idx="2">
                  <c:v>0.10658456486042693</c:v>
                </c:pt>
                <c:pt idx="3">
                  <c:v>0.11184665844191015</c:v>
                </c:pt>
                <c:pt idx="4">
                  <c:v>0.12538424426218209</c:v>
                </c:pt>
                <c:pt idx="5">
                  <c:v>0.14642742314446119</c:v>
                </c:pt>
                <c:pt idx="6">
                  <c:v>0.14243981061750779</c:v>
                </c:pt>
                <c:pt idx="7">
                  <c:v>0.14675037381454703</c:v>
                </c:pt>
                <c:pt idx="8">
                  <c:v>0.15633747270611095</c:v>
                </c:pt>
                <c:pt idx="9">
                  <c:v>0.12873347809242358</c:v>
                </c:pt>
                <c:pt idx="10">
                  <c:v>0.14990684194182796</c:v>
                </c:pt>
                <c:pt idx="11">
                  <c:v>0.14751596582897902</c:v>
                </c:pt>
                <c:pt idx="12">
                  <c:v>0.15068356699952687</c:v>
                </c:pt>
                <c:pt idx="13">
                  <c:v>0.15452724781279645</c:v>
                </c:pt>
                <c:pt idx="14">
                  <c:v>0.15135409926980312</c:v>
                </c:pt>
                <c:pt idx="15">
                  <c:v>0.14939987823616385</c:v>
                </c:pt>
                <c:pt idx="16">
                  <c:v>0.14831007119987905</c:v>
                </c:pt>
                <c:pt idx="17">
                  <c:v>0.14775801347488771</c:v>
                </c:pt>
                <c:pt idx="18">
                  <c:v>0.15039440035538054</c:v>
                </c:pt>
                <c:pt idx="19">
                  <c:v>0.14817853626517885</c:v>
                </c:pt>
                <c:pt idx="20">
                  <c:v>0.1547514773873804</c:v>
                </c:pt>
                <c:pt idx="21">
                  <c:v>0.16928619680252197</c:v>
                </c:pt>
                <c:pt idx="22">
                  <c:v>0.17198788288239203</c:v>
                </c:pt>
                <c:pt idx="23">
                  <c:v>0.16957421947069556</c:v>
                </c:pt>
                <c:pt idx="24">
                  <c:v>0.16977798003466338</c:v>
                </c:pt>
                <c:pt idx="25">
                  <c:v>0.16071511106591851</c:v>
                </c:pt>
                <c:pt idx="26">
                  <c:v>0.15197080612895425</c:v>
                </c:pt>
                <c:pt idx="27">
                  <c:v>0.13568140253515798</c:v>
                </c:pt>
                <c:pt idx="28">
                  <c:v>0.14107858126032929</c:v>
                </c:pt>
                <c:pt idx="29">
                  <c:v>0.14681663078933269</c:v>
                </c:pt>
                <c:pt idx="30">
                  <c:v>0.13998971116514458</c:v>
                </c:pt>
                <c:pt idx="31">
                  <c:v>0.14213951167901734</c:v>
                </c:pt>
                <c:pt idx="32">
                  <c:v>0.14136951201484815</c:v>
                </c:pt>
                <c:pt idx="33">
                  <c:v>0.14096601771292575</c:v>
                </c:pt>
              </c:numCache>
            </c:numRef>
          </c:val>
        </c:ser>
        <c:ser>
          <c:idx val="1"/>
          <c:order val="1"/>
          <c:tx>
            <c:strRef>
              <c:f>'fed-rev'!$P$7</c:f>
              <c:strCache>
                <c:ptCount val="1"/>
                <c:pt idx="0">
                  <c:v>Customs</c:v>
                </c:pt>
              </c:strCache>
            </c:strRef>
          </c:tx>
          <c:cat>
            <c:numRef>
              <c:f>'fed-rev'!$A$8:$A$41</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'fed-rev'!$P$8:$P$41</c:f>
              <c:numCache>
                <c:formatCode>0.0%</c:formatCode>
                <c:ptCount val="34"/>
                <c:pt idx="0">
                  <c:v>6.0861668500375471E-2</c:v>
                </c:pt>
                <c:pt idx="1">
                  <c:v>4.9024120003409187E-2</c:v>
                </c:pt>
                <c:pt idx="2">
                  <c:v>5.2676518883415437E-2</c:v>
                </c:pt>
                <c:pt idx="3">
                  <c:v>5.7202178557457947E-2</c:v>
                </c:pt>
                <c:pt idx="4">
                  <c:v>5.3897580811909852E-2</c:v>
                </c:pt>
                <c:pt idx="5">
                  <c:v>5.1554423367051669E-2</c:v>
                </c:pt>
                <c:pt idx="6">
                  <c:v>4.7233694861376942E-2</c:v>
                </c:pt>
                <c:pt idx="7">
                  <c:v>4.7561500174105403E-2</c:v>
                </c:pt>
                <c:pt idx="8">
                  <c:v>4.3227748867363726E-2</c:v>
                </c:pt>
                <c:pt idx="9">
                  <c:v>3.8174954274747951E-2</c:v>
                </c:pt>
                <c:pt idx="10">
                  <c:v>3.2277542007383642E-2</c:v>
                </c:pt>
                <c:pt idx="11">
                  <c:v>3.4212490669320729E-2</c:v>
                </c:pt>
                <c:pt idx="12">
                  <c:v>2.7956935694067452E-2</c:v>
                </c:pt>
                <c:pt idx="13">
                  <c:v>3.0470846745749243E-2</c:v>
                </c:pt>
                <c:pt idx="14">
                  <c:v>2.3392488523276952E-2</c:v>
                </c:pt>
                <c:pt idx="15">
                  <c:v>1.9199547734322905E-2</c:v>
                </c:pt>
                <c:pt idx="16">
                  <c:v>1.7849277153582675E-2</c:v>
                </c:pt>
                <c:pt idx="17">
                  <c:v>1.7105195998366681E-2</c:v>
                </c:pt>
                <c:pt idx="18">
                  <c:v>1.374098041805237E-2</c:v>
                </c:pt>
                <c:pt idx="19">
                  <c:v>1.3351930860956132E-2</c:v>
                </c:pt>
                <c:pt idx="20">
                  <c:v>1.6470236049360817E-2</c:v>
                </c:pt>
                <c:pt idx="21">
                  <c:v>1.7907002927268632E-2</c:v>
                </c:pt>
                <c:pt idx="22">
                  <c:v>1.6241514203833456E-2</c:v>
                </c:pt>
                <c:pt idx="23">
                  <c:v>1.4975092761526004E-2</c:v>
                </c:pt>
                <c:pt idx="24">
                  <c:v>1.6043919867543256E-2</c:v>
                </c:pt>
                <c:pt idx="25">
                  <c:v>1.6255465478512466E-2</c:v>
                </c:pt>
                <c:pt idx="26">
                  <c:v>1.6680955835476709E-2</c:v>
                </c:pt>
                <c:pt idx="27">
                  <c:v>1.7941603077505204E-2</c:v>
                </c:pt>
                <c:pt idx="28">
                  <c:v>1.7331790189606643E-2</c:v>
                </c:pt>
                <c:pt idx="29">
                  <c:v>1.6107199593912446E-2</c:v>
                </c:pt>
                <c:pt idx="30">
                  <c:v>1.6193922552334553E-2</c:v>
                </c:pt>
                <c:pt idx="31">
                  <c:v>1.6721789506733014E-2</c:v>
                </c:pt>
                <c:pt idx="32">
                  <c:v>1.6695957820738138E-2</c:v>
                </c:pt>
                <c:pt idx="33">
                  <c:v>1.7213530490421756E-2</c:v>
                </c:pt>
              </c:numCache>
            </c:numRef>
          </c:val>
        </c:ser>
        <c:ser>
          <c:idx val="2"/>
          <c:order val="2"/>
          <c:tx>
            <c:strRef>
              <c:f>'fed-rev'!$Q$7</c:f>
              <c:strCache>
                <c:ptCount val="1"/>
                <c:pt idx="0">
                  <c:v>Excise </c:v>
                </c:pt>
              </c:strCache>
            </c:strRef>
          </c:tx>
          <c:cat>
            <c:numRef>
              <c:f>'fed-rev'!$A$8:$A$41</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'fed-rev'!$Q$8:$Q$41</c:f>
              <c:numCache>
                <c:formatCode>0.0%</c:formatCode>
                <c:ptCount val="34"/>
                <c:pt idx="0">
                  <c:v>2.0450219171862176E-2</c:v>
                </c:pt>
                <c:pt idx="1">
                  <c:v>2.1154010057103895E-2</c:v>
                </c:pt>
                <c:pt idx="2">
                  <c:v>2.200328407224959E-2</c:v>
                </c:pt>
                <c:pt idx="3">
                  <c:v>2.1424487708001084E-2</c:v>
                </c:pt>
                <c:pt idx="4">
                  <c:v>2.0856020401130333E-2</c:v>
                </c:pt>
                <c:pt idx="5">
                  <c:v>1.777013825340687E-2</c:v>
                </c:pt>
                <c:pt idx="6">
                  <c:v>1.7225747960108794E-2</c:v>
                </c:pt>
                <c:pt idx="7">
                  <c:v>1.4973064869625775E-2</c:v>
                </c:pt>
                <c:pt idx="8">
                  <c:v>1.8795509854657035E-2</c:v>
                </c:pt>
                <c:pt idx="9">
                  <c:v>1.8785645424321328E-2</c:v>
                </c:pt>
                <c:pt idx="10">
                  <c:v>1.7803540006210539E-2</c:v>
                </c:pt>
                <c:pt idx="11">
                  <c:v>1.7467031599900474E-2</c:v>
                </c:pt>
                <c:pt idx="12">
                  <c:v>1.6377385428858398E-2</c:v>
                </c:pt>
                <c:pt idx="13">
                  <c:v>1.6492203906560393E-2</c:v>
                </c:pt>
                <c:pt idx="14">
                  <c:v>1.7415349539390577E-2</c:v>
                </c:pt>
                <c:pt idx="15">
                  <c:v>1.5974255646073115E-2</c:v>
                </c:pt>
                <c:pt idx="16">
                  <c:v>1.4627860650726134E-2</c:v>
                </c:pt>
                <c:pt idx="17">
                  <c:v>1.4891282155982033E-2</c:v>
                </c:pt>
                <c:pt idx="18">
                  <c:v>1.4089157291904287E-2</c:v>
                </c:pt>
                <c:pt idx="19">
                  <c:v>1.2531451701126791E-2</c:v>
                </c:pt>
                <c:pt idx="20">
                  <c:v>1.2523144811681616E-2</c:v>
                </c:pt>
                <c:pt idx="21">
                  <c:v>1.2570367034451701E-2</c:v>
                </c:pt>
                <c:pt idx="22">
                  <c:v>1.7069662529557269E-2</c:v>
                </c:pt>
                <c:pt idx="23">
                  <c:v>2.3026383222976159E-2</c:v>
                </c:pt>
                <c:pt idx="24">
                  <c:v>1.9708750084721966E-2</c:v>
                </c:pt>
                <c:pt idx="25">
                  <c:v>1.7457177455883304E-2</c:v>
                </c:pt>
                <c:pt idx="26">
                  <c:v>1.6170942425641363E-2</c:v>
                </c:pt>
                <c:pt idx="27">
                  <c:v>1.7009162244704907E-2</c:v>
                </c:pt>
                <c:pt idx="28">
                  <c:v>1.8084310895833035E-2</c:v>
                </c:pt>
                <c:pt idx="29">
                  <c:v>1.9815568569575392E-2</c:v>
                </c:pt>
                <c:pt idx="30">
                  <c:v>1.9408084210156048E-2</c:v>
                </c:pt>
                <c:pt idx="31">
                  <c:v>1.8803411451501221E-2</c:v>
                </c:pt>
                <c:pt idx="32">
                  <c:v>1.8539658032619942E-2</c:v>
                </c:pt>
                <c:pt idx="33">
                  <c:v>1.9866567828020758E-2</c:v>
                </c:pt>
              </c:numCache>
            </c:numRef>
          </c:val>
        </c:ser>
        <c:ser>
          <c:idx val="3"/>
          <c:order val="3"/>
          <c:tx>
            <c:strRef>
              <c:f>'fed-rev'!$R$7</c:f>
              <c:strCache>
                <c:ptCount val="1"/>
                <c:pt idx="0">
                  <c:v>Gasoline</c:v>
                </c:pt>
              </c:strCache>
            </c:strRef>
          </c:tx>
          <c:cat>
            <c:numRef>
              <c:f>'fed-rev'!$A$8:$A$41</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'fed-rev'!$R$8:$R$41</c:f>
              <c:numCache>
                <c:formatCode>0.0%</c:formatCode>
                <c:ptCount val="34"/>
                <c:pt idx="0">
                  <c:v>7.8238242433768188E-3</c:v>
                </c:pt>
                <c:pt idx="1">
                  <c:v>6.9547430324725136E-3</c:v>
                </c:pt>
                <c:pt idx="2">
                  <c:v>6.6502463054187192E-3</c:v>
                </c:pt>
                <c:pt idx="3">
                  <c:v>6.1384768152137935E-3</c:v>
                </c:pt>
                <c:pt idx="4">
                  <c:v>7.8296229926252663E-3</c:v>
                </c:pt>
                <c:pt idx="5">
                  <c:v>1.6212005045383723E-2</c:v>
                </c:pt>
                <c:pt idx="6">
                  <c:v>2.6112845998007679E-2</c:v>
                </c:pt>
                <c:pt idx="7">
                  <c:v>2.905511972306999E-2</c:v>
                </c:pt>
                <c:pt idx="8">
                  <c:v>3.1117438270120527E-2</c:v>
                </c:pt>
                <c:pt idx="9">
                  <c:v>3.0399408950436531E-2</c:v>
                </c:pt>
                <c:pt idx="10">
                  <c:v>2.9638063692509403E-2</c:v>
                </c:pt>
                <c:pt idx="11">
                  <c:v>2.989134942357137E-2</c:v>
                </c:pt>
                <c:pt idx="12">
                  <c:v>3.3144906242996243E-2</c:v>
                </c:pt>
                <c:pt idx="13">
                  <c:v>2.968434537950718E-2</c:v>
                </c:pt>
                <c:pt idx="14">
                  <c:v>3.2196444526604431E-2</c:v>
                </c:pt>
                <c:pt idx="15">
                  <c:v>3.144840982228278E-2</c:v>
                </c:pt>
                <c:pt idx="16">
                  <c:v>3.0826983636519031E-2</c:v>
                </c:pt>
                <c:pt idx="17">
                  <c:v>3.065026541445488E-2</c:v>
                </c:pt>
                <c:pt idx="18">
                  <c:v>2.8478467061267124E-2</c:v>
                </c:pt>
                <c:pt idx="19">
                  <c:v>2.6074827699376437E-2</c:v>
                </c:pt>
                <c:pt idx="20">
                  <c:v>2.6825806880800062E-2</c:v>
                </c:pt>
                <c:pt idx="21">
                  <c:v>2.7555730691285748E-2</c:v>
                </c:pt>
                <c:pt idx="22">
                  <c:v>2.7753865600244086E-2</c:v>
                </c:pt>
                <c:pt idx="23">
                  <c:v>2.5716979971710296E-2</c:v>
                </c:pt>
                <c:pt idx="24">
                  <c:v>2.4763020555969753E-2</c:v>
                </c:pt>
                <c:pt idx="25">
                  <c:v>2.421911831316614E-2</c:v>
                </c:pt>
                <c:pt idx="26">
                  <c:v>2.3179230143551187E-2</c:v>
                </c:pt>
                <c:pt idx="27">
                  <c:v>2.3639852611284786E-2</c:v>
                </c:pt>
                <c:pt idx="28">
                  <c:v>2.5909573682731554E-2</c:v>
                </c:pt>
                <c:pt idx="29">
                  <c:v>2.4633158176742088E-2</c:v>
                </c:pt>
                <c:pt idx="30">
                  <c:v>2.3563190594070291E-2</c:v>
                </c:pt>
                <c:pt idx="31">
                  <c:v>2.3138690212506075E-2</c:v>
                </c:pt>
                <c:pt idx="32">
                  <c:v>2.3011349637829935E-2</c:v>
                </c:pt>
                <c:pt idx="33">
                  <c:v>2.2769302797393781E-2</c:v>
                </c:pt>
              </c:numCache>
            </c:numRef>
          </c:val>
        </c:ser>
        <c:dLbls/>
        <c:axId val="92297856"/>
        <c:axId val="92316032"/>
      </c:areaChart>
      <c:catAx>
        <c:axId val="92297856"/>
        <c:scaling>
          <c:orientation val="minMax"/>
        </c:scaling>
        <c:axPos val="b"/>
        <c:numFmt formatCode="General" sourceLinked="1"/>
        <c:tickLblPos val="nextTo"/>
        <c:crossAx val="92316032"/>
        <c:crosses val="autoZero"/>
        <c:auto val="1"/>
        <c:lblAlgn val="ctr"/>
        <c:lblOffset val="100"/>
      </c:catAx>
      <c:valAx>
        <c:axId val="92316032"/>
        <c:scaling>
          <c:orientation val="minMax"/>
        </c:scaling>
        <c:axPos val="l"/>
        <c:majorGridlines/>
        <c:numFmt formatCode="0.0%" sourceLinked="1"/>
        <c:tickLblPos val="nextTo"/>
        <c:crossAx val="92297856"/>
        <c:crosses val="autoZero"/>
        <c:crossBetween val="midCat"/>
      </c:valAx>
    </c:plotArea>
    <c:legend>
      <c:legendPos val="b"/>
      <c:layout/>
    </c:legend>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areaChart>
        <c:grouping val="stacked"/>
        <c:ser>
          <c:idx val="0"/>
          <c:order val="0"/>
          <c:tx>
            <c:strRef>
              <c:f>'prov-rev'!$O$7</c:f>
              <c:strCache>
                <c:ptCount val="1"/>
                <c:pt idx="0">
                  <c:v>General sales taxes</c:v>
                </c:pt>
              </c:strCache>
            </c:strRef>
          </c:tx>
          <c:cat>
            <c:numRef>
              <c:f>'prov-rev'!$A$8:$A$41</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'prov-rev'!$O$8:$O$41</c:f>
              <c:numCache>
                <c:formatCode>0.0%</c:formatCode>
                <c:ptCount val="34"/>
                <c:pt idx="0">
                  <c:v>0.19239420964882104</c:v>
                </c:pt>
                <c:pt idx="1">
                  <c:v>0.18794776566431054</c:v>
                </c:pt>
                <c:pt idx="2">
                  <c:v>0.19594681260421565</c:v>
                </c:pt>
                <c:pt idx="3">
                  <c:v>0.20470344044332178</c:v>
                </c:pt>
                <c:pt idx="4">
                  <c:v>0.21688693098384729</c:v>
                </c:pt>
                <c:pt idx="5">
                  <c:v>0.21873446252776027</c:v>
                </c:pt>
                <c:pt idx="6">
                  <c:v>0.21312315963727457</c:v>
                </c:pt>
                <c:pt idx="7">
                  <c:v>0.21764569723779642</c:v>
                </c:pt>
                <c:pt idx="8">
                  <c:v>0.22169935895896858</c:v>
                </c:pt>
                <c:pt idx="9">
                  <c:v>0.2020280726816229</c:v>
                </c:pt>
                <c:pt idx="10">
                  <c:v>0.20288061823667958</c:v>
                </c:pt>
                <c:pt idx="11">
                  <c:v>0.19872329505357028</c:v>
                </c:pt>
                <c:pt idx="12">
                  <c:v>0.19351597424435057</c:v>
                </c:pt>
                <c:pt idx="13">
                  <c:v>0.19161059359361235</c:v>
                </c:pt>
                <c:pt idx="14">
                  <c:v>0.19002165717494185</c:v>
                </c:pt>
                <c:pt idx="15">
                  <c:v>0.17922984988599472</c:v>
                </c:pt>
                <c:pt idx="16">
                  <c:v>0.17811729517804453</c:v>
                </c:pt>
                <c:pt idx="17">
                  <c:v>0.18336275203533356</c:v>
                </c:pt>
                <c:pt idx="18">
                  <c:v>0.18449203654881</c:v>
                </c:pt>
                <c:pt idx="19">
                  <c:v>0.18658943781942078</c:v>
                </c:pt>
                <c:pt idx="20">
                  <c:v>0.19658828696312924</c:v>
                </c:pt>
                <c:pt idx="21">
                  <c:v>0.20000409592660098</c:v>
                </c:pt>
                <c:pt idx="22">
                  <c:v>0.20040495115031026</c:v>
                </c:pt>
                <c:pt idx="23">
                  <c:v>0.19452752108790392</c:v>
                </c:pt>
                <c:pt idx="24">
                  <c:v>0.18920950574889378</c:v>
                </c:pt>
                <c:pt idx="25">
                  <c:v>0.18565701085946421</c:v>
                </c:pt>
                <c:pt idx="26">
                  <c:v>0.18647102761662113</c:v>
                </c:pt>
                <c:pt idx="27">
                  <c:v>0.18790687410349774</c:v>
                </c:pt>
                <c:pt idx="28">
                  <c:v>0.18867780458752023</c:v>
                </c:pt>
                <c:pt idx="29">
                  <c:v>0.20303493471593689</c:v>
                </c:pt>
                <c:pt idx="30">
                  <c:v>0.20997739900178924</c:v>
                </c:pt>
                <c:pt idx="31">
                  <c:v>0.21309758336973283</c:v>
                </c:pt>
                <c:pt idx="32">
                  <c:v>0.20894386298763082</c:v>
                </c:pt>
                <c:pt idx="33">
                  <c:v>0.21001548443876175</c:v>
                </c:pt>
              </c:numCache>
            </c:numRef>
          </c:val>
        </c:ser>
        <c:ser>
          <c:idx val="1"/>
          <c:order val="1"/>
          <c:tx>
            <c:strRef>
              <c:f>'prov-rev'!$P$7</c:f>
              <c:strCache>
                <c:ptCount val="1"/>
                <c:pt idx="0">
                  <c:v>Tobacco and other sales taxes</c:v>
                </c:pt>
              </c:strCache>
            </c:strRef>
          </c:tx>
          <c:cat>
            <c:numRef>
              <c:f>'prov-rev'!$A$8:$A$41</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'prov-rev'!$P$8:$P$41</c:f>
              <c:numCache>
                <c:formatCode>0.0%</c:formatCode>
                <c:ptCount val="34"/>
                <c:pt idx="0">
                  <c:v>2.439992590044195E-2</c:v>
                </c:pt>
                <c:pt idx="1">
                  <c:v>2.6788067569186533E-2</c:v>
                </c:pt>
                <c:pt idx="2">
                  <c:v>2.9223139082474668E-2</c:v>
                </c:pt>
                <c:pt idx="3">
                  <c:v>3.0331512267716226E-2</c:v>
                </c:pt>
                <c:pt idx="4">
                  <c:v>3.2966226138032302E-2</c:v>
                </c:pt>
                <c:pt idx="5">
                  <c:v>3.2069342702774374E-2</c:v>
                </c:pt>
                <c:pt idx="6">
                  <c:v>3.0866819999707008E-2</c:v>
                </c:pt>
                <c:pt idx="7">
                  <c:v>2.9049431613600123E-2</c:v>
                </c:pt>
                <c:pt idx="8">
                  <c:v>2.8666778708794506E-2</c:v>
                </c:pt>
                <c:pt idx="9">
                  <c:v>2.8397346406501954E-2</c:v>
                </c:pt>
                <c:pt idx="10">
                  <c:v>3.0966103350590992E-2</c:v>
                </c:pt>
                <c:pt idx="11">
                  <c:v>3.0249566946814653E-2</c:v>
                </c:pt>
                <c:pt idx="12">
                  <c:v>3.0687364147151706E-2</c:v>
                </c:pt>
                <c:pt idx="13">
                  <c:v>2.2547935448803253E-2</c:v>
                </c:pt>
                <c:pt idx="14">
                  <c:v>2.1568050765131058E-2</c:v>
                </c:pt>
                <c:pt idx="15">
                  <c:v>2.1885621773735559E-2</c:v>
                </c:pt>
                <c:pt idx="16">
                  <c:v>2.2383897174730206E-2</c:v>
                </c:pt>
                <c:pt idx="17">
                  <c:v>2.3420915530741895E-2</c:v>
                </c:pt>
                <c:pt idx="18">
                  <c:v>2.2781610025641951E-2</c:v>
                </c:pt>
                <c:pt idx="19">
                  <c:v>2.1826235093696762E-2</c:v>
                </c:pt>
                <c:pt idx="20">
                  <c:v>2.5068492195723855E-2</c:v>
                </c:pt>
                <c:pt idx="21">
                  <c:v>3.2931249872002293E-2</c:v>
                </c:pt>
                <c:pt idx="22">
                  <c:v>3.5947605349548856E-2</c:v>
                </c:pt>
                <c:pt idx="23">
                  <c:v>3.5950145875804147E-2</c:v>
                </c:pt>
                <c:pt idx="24">
                  <c:v>3.275075598380401E-2</c:v>
                </c:pt>
                <c:pt idx="25">
                  <c:v>3.0199399941587234E-2</c:v>
                </c:pt>
                <c:pt idx="26">
                  <c:v>2.933562533894056E-2</c:v>
                </c:pt>
                <c:pt idx="27">
                  <c:v>3.1255955784257668E-2</c:v>
                </c:pt>
                <c:pt idx="28">
                  <c:v>3.39737128778392E-2</c:v>
                </c:pt>
                <c:pt idx="29">
                  <c:v>3.64581772409866E-2</c:v>
                </c:pt>
                <c:pt idx="30">
                  <c:v>3.6105094641680005E-2</c:v>
                </c:pt>
                <c:pt idx="31">
                  <c:v>3.5344666209072839E-2</c:v>
                </c:pt>
                <c:pt idx="32">
                  <c:v>3.5944122480754258E-2</c:v>
                </c:pt>
                <c:pt idx="33">
                  <c:v>3.5846683299638422E-2</c:v>
                </c:pt>
              </c:numCache>
            </c:numRef>
          </c:val>
        </c:ser>
        <c:ser>
          <c:idx val="2"/>
          <c:order val="2"/>
          <c:tx>
            <c:strRef>
              <c:f>'prov-rev'!$Q$7</c:f>
              <c:strCache>
                <c:ptCount val="1"/>
                <c:pt idx="0">
                  <c:v>Gasoline and motive fuel taxes</c:v>
                </c:pt>
              </c:strCache>
            </c:strRef>
          </c:tx>
          <c:cat>
            <c:numRef>
              <c:f>'prov-rev'!$A$8:$A$41</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'prov-rev'!$Q$8:$Q$41</c:f>
              <c:numCache>
                <c:formatCode>0.0%</c:formatCode>
                <c:ptCount val="34"/>
                <c:pt idx="0">
                  <c:v>5.9544287717998252E-2</c:v>
                </c:pt>
                <c:pt idx="1">
                  <c:v>7.3175991374146404E-2</c:v>
                </c:pt>
                <c:pt idx="2">
                  <c:v>6.8173072812005645E-2</c:v>
                </c:pt>
                <c:pt idx="3">
                  <c:v>6.2190369891715128E-2</c:v>
                </c:pt>
                <c:pt idx="4">
                  <c:v>5.9489720998531573E-2</c:v>
                </c:pt>
                <c:pt idx="5">
                  <c:v>5.6183499618814012E-2</c:v>
                </c:pt>
                <c:pt idx="6">
                  <c:v>5.4613908381066785E-2</c:v>
                </c:pt>
                <c:pt idx="7">
                  <c:v>5.3405174630934624E-2</c:v>
                </c:pt>
                <c:pt idx="8">
                  <c:v>5.3792225876929722E-2</c:v>
                </c:pt>
                <c:pt idx="9">
                  <c:v>5.1351146607794121E-2</c:v>
                </c:pt>
                <c:pt idx="10">
                  <c:v>5.1903226856826544E-2</c:v>
                </c:pt>
                <c:pt idx="11">
                  <c:v>5.9387096084343789E-2</c:v>
                </c:pt>
                <c:pt idx="12">
                  <c:v>5.9652216708362384E-2</c:v>
                </c:pt>
                <c:pt idx="13">
                  <c:v>5.6866530466890337E-2</c:v>
                </c:pt>
                <c:pt idx="14">
                  <c:v>5.5827384294537583E-2</c:v>
                </c:pt>
                <c:pt idx="15">
                  <c:v>5.4069861074616241E-2</c:v>
                </c:pt>
                <c:pt idx="16">
                  <c:v>5.3085970655996122E-2</c:v>
                </c:pt>
                <c:pt idx="17">
                  <c:v>5.2518214971656957E-2</c:v>
                </c:pt>
                <c:pt idx="18">
                  <c:v>5.0828849001408501E-2</c:v>
                </c:pt>
                <c:pt idx="19">
                  <c:v>4.7952299829642248E-2</c:v>
                </c:pt>
                <c:pt idx="20">
                  <c:v>4.9823279678208675E-2</c:v>
                </c:pt>
                <c:pt idx="21">
                  <c:v>4.999078416514776E-2</c:v>
                </c:pt>
                <c:pt idx="22">
                  <c:v>5.0343684269154913E-2</c:v>
                </c:pt>
                <c:pt idx="23">
                  <c:v>4.7485931224746397E-2</c:v>
                </c:pt>
                <c:pt idx="24">
                  <c:v>4.4846496847931933E-2</c:v>
                </c:pt>
                <c:pt idx="25">
                  <c:v>4.215277593394047E-2</c:v>
                </c:pt>
                <c:pt idx="26">
                  <c:v>4.1102618411762902E-2</c:v>
                </c:pt>
                <c:pt idx="27">
                  <c:v>3.9145175689366353E-2</c:v>
                </c:pt>
                <c:pt idx="28">
                  <c:v>4.0245156429756776E-2</c:v>
                </c:pt>
                <c:pt idx="29">
                  <c:v>4.0778813398467548E-2</c:v>
                </c:pt>
                <c:pt idx="30">
                  <c:v>4.0253319521612207E-2</c:v>
                </c:pt>
                <c:pt idx="31">
                  <c:v>3.8290797906953944E-2</c:v>
                </c:pt>
                <c:pt idx="32">
                  <c:v>3.8699074474526425E-2</c:v>
                </c:pt>
                <c:pt idx="33">
                  <c:v>3.8719399552487266E-2</c:v>
                </c:pt>
              </c:numCache>
            </c:numRef>
          </c:val>
        </c:ser>
        <c:ser>
          <c:idx val="3"/>
          <c:order val="3"/>
          <c:tx>
            <c:strRef>
              <c:f>'prov-rev'!$R$7</c:f>
              <c:strCache>
                <c:ptCount val="1"/>
                <c:pt idx="0">
                  <c:v>Liquor taxes and markups</c:v>
                </c:pt>
              </c:strCache>
            </c:strRef>
          </c:tx>
          <c:cat>
            <c:numRef>
              <c:f>'prov-rev'!$A$8:$A$41</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'prov-rev'!$R$8:$R$41</c:f>
              <c:numCache>
                <c:formatCode>0.0%</c:formatCode>
                <c:ptCount val="34"/>
                <c:pt idx="0">
                  <c:v>4.8693995289385235E-2</c:v>
                </c:pt>
                <c:pt idx="1">
                  <c:v>4.9574697496106386E-2</c:v>
                </c:pt>
                <c:pt idx="2">
                  <c:v>4.7607849843943735E-2</c:v>
                </c:pt>
                <c:pt idx="3">
                  <c:v>4.6584033366621633E-2</c:v>
                </c:pt>
                <c:pt idx="4">
                  <c:v>4.6163729809104256E-2</c:v>
                </c:pt>
                <c:pt idx="5">
                  <c:v>4.290828333720044E-2</c:v>
                </c:pt>
                <c:pt idx="6">
                  <c:v>3.9436867318087925E-2</c:v>
                </c:pt>
                <c:pt idx="7">
                  <c:v>3.5993518851910912E-2</c:v>
                </c:pt>
                <c:pt idx="8">
                  <c:v>3.4260882091666466E-2</c:v>
                </c:pt>
                <c:pt idx="9">
                  <c:v>3.2163457896388643E-2</c:v>
                </c:pt>
                <c:pt idx="10">
                  <c:v>3.2203445019699781E-2</c:v>
                </c:pt>
                <c:pt idx="11">
                  <c:v>3.1906930989499795E-2</c:v>
                </c:pt>
                <c:pt idx="12">
                  <c:v>3.0707870237460525E-2</c:v>
                </c:pt>
                <c:pt idx="13">
                  <c:v>2.903304406500103E-2</c:v>
                </c:pt>
                <c:pt idx="14">
                  <c:v>2.8065203247684998E-2</c:v>
                </c:pt>
                <c:pt idx="15">
                  <c:v>2.7005263737847209E-2</c:v>
                </c:pt>
                <c:pt idx="16">
                  <c:v>2.7129057030839496E-2</c:v>
                </c:pt>
                <c:pt idx="17">
                  <c:v>2.661679743085309E-2</c:v>
                </c:pt>
                <c:pt idx="18">
                  <c:v>2.5923651991765682E-2</c:v>
                </c:pt>
                <c:pt idx="19">
                  <c:v>2.4756388415672913E-2</c:v>
                </c:pt>
                <c:pt idx="20">
                  <c:v>2.6302397401130731E-2</c:v>
                </c:pt>
                <c:pt idx="21">
                  <c:v>2.7060421743909015E-2</c:v>
                </c:pt>
                <c:pt idx="22">
                  <c:v>2.6806717733321977E-2</c:v>
                </c:pt>
                <c:pt idx="23">
                  <c:v>2.6349198598615706E-2</c:v>
                </c:pt>
                <c:pt idx="24">
                  <c:v>2.558101128138543E-2</c:v>
                </c:pt>
                <c:pt idx="25">
                  <c:v>2.6046783315189975E-2</c:v>
                </c:pt>
                <c:pt idx="26">
                  <c:v>2.6158537209278531E-2</c:v>
                </c:pt>
                <c:pt idx="27">
                  <c:v>2.6541482350817009E-2</c:v>
                </c:pt>
                <c:pt idx="28">
                  <c:v>2.9377029819899616E-2</c:v>
                </c:pt>
                <c:pt idx="29">
                  <c:v>2.9914786066073267E-2</c:v>
                </c:pt>
                <c:pt idx="30">
                  <c:v>2.9494302665034371E-2</c:v>
                </c:pt>
                <c:pt idx="31">
                  <c:v>2.8841782476533458E-2</c:v>
                </c:pt>
                <c:pt idx="32">
                  <c:v>2.9041605397456968E-2</c:v>
                </c:pt>
                <c:pt idx="33">
                  <c:v>2.8594320158414527E-2</c:v>
                </c:pt>
              </c:numCache>
            </c:numRef>
          </c:val>
        </c:ser>
        <c:dLbls/>
        <c:axId val="92360064"/>
        <c:axId val="92370048"/>
      </c:areaChart>
      <c:catAx>
        <c:axId val="92360064"/>
        <c:scaling>
          <c:orientation val="minMax"/>
        </c:scaling>
        <c:axPos val="b"/>
        <c:numFmt formatCode="General" sourceLinked="1"/>
        <c:tickLblPos val="nextTo"/>
        <c:crossAx val="92370048"/>
        <c:crosses val="autoZero"/>
        <c:auto val="1"/>
        <c:lblAlgn val="ctr"/>
        <c:lblOffset val="100"/>
      </c:catAx>
      <c:valAx>
        <c:axId val="92370048"/>
        <c:scaling>
          <c:orientation val="minMax"/>
        </c:scaling>
        <c:axPos val="l"/>
        <c:majorGridlines/>
        <c:numFmt formatCode="0.0%" sourceLinked="1"/>
        <c:tickLblPos val="nextTo"/>
        <c:crossAx val="92360064"/>
        <c:crosses val="autoZero"/>
        <c:crossBetween val="midCat"/>
      </c:valAx>
    </c:plotArea>
    <c:legend>
      <c:legendPos val="b"/>
      <c:layout/>
    </c:legend>
    <c:plotVisOnly val="1"/>
    <c:dispBlanksAs val="zero"/>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tx>
            <c:v>Income ETR</c:v>
          </c:tx>
          <c:val>
            <c:numRef>
              <c:f>'Table 4'!$C$6:$C$25</c:f>
              <c:numCache>
                <c:formatCode>0.0%</c:formatCode>
                <c:ptCount val="20"/>
                <c:pt idx="0">
                  <c:v>0.23599999999999999</c:v>
                </c:pt>
                <c:pt idx="1">
                  <c:v>0.11700000000000001</c:v>
                </c:pt>
                <c:pt idx="2">
                  <c:v>0.105</c:v>
                </c:pt>
                <c:pt idx="3">
                  <c:v>0.10100000000000001</c:v>
                </c:pt>
                <c:pt idx="4">
                  <c:v>0.106</c:v>
                </c:pt>
                <c:pt idx="5">
                  <c:v>9.7000000000000003E-2</c:v>
                </c:pt>
                <c:pt idx="6">
                  <c:v>9.4E-2</c:v>
                </c:pt>
                <c:pt idx="7">
                  <c:v>9.0999999999999998E-2</c:v>
                </c:pt>
                <c:pt idx="8">
                  <c:v>8.3000000000000004E-2</c:v>
                </c:pt>
                <c:pt idx="9">
                  <c:v>8.7999999999999995E-2</c:v>
                </c:pt>
                <c:pt idx="10">
                  <c:v>8.1000000000000003E-2</c:v>
                </c:pt>
                <c:pt idx="11">
                  <c:v>8.1000000000000003E-2</c:v>
                </c:pt>
                <c:pt idx="12">
                  <c:v>7.9000000000000001E-2</c:v>
                </c:pt>
                <c:pt idx="13">
                  <c:v>7.2999999999999995E-2</c:v>
                </c:pt>
                <c:pt idx="14">
                  <c:v>7.0000000000000007E-2</c:v>
                </c:pt>
                <c:pt idx="15">
                  <c:v>6.6000000000000003E-2</c:v>
                </c:pt>
                <c:pt idx="16">
                  <c:v>6.4000000000000001E-2</c:v>
                </c:pt>
                <c:pt idx="17">
                  <c:v>6.0999999999999999E-2</c:v>
                </c:pt>
                <c:pt idx="18">
                  <c:v>5.7000000000000002E-2</c:v>
                </c:pt>
                <c:pt idx="19">
                  <c:v>4.7E-2</c:v>
                </c:pt>
              </c:numCache>
            </c:numRef>
          </c:val>
        </c:ser>
        <c:ser>
          <c:idx val="3"/>
          <c:order val="1"/>
          <c:tx>
            <c:v>Consumption ETR</c:v>
          </c:tx>
          <c:val>
            <c:numRef>
              <c:f>'Table 4'!$E$6:$E$25</c:f>
              <c:numCache>
                <c:formatCode>0.0%</c:formatCode>
                <c:ptCount val="20"/>
                <c:pt idx="0">
                  <c:v>0.10100000000000001</c:v>
                </c:pt>
                <c:pt idx="1">
                  <c:v>9.2999999999999999E-2</c:v>
                </c:pt>
                <c:pt idx="2">
                  <c:v>9.1999999999999998E-2</c:v>
                </c:pt>
                <c:pt idx="3">
                  <c:v>9.2999999999999999E-2</c:v>
                </c:pt>
                <c:pt idx="4">
                  <c:v>0.106</c:v>
                </c:pt>
                <c:pt idx="5">
                  <c:v>0.10100000000000001</c:v>
                </c:pt>
                <c:pt idx="6">
                  <c:v>0.105</c:v>
                </c:pt>
                <c:pt idx="7">
                  <c:v>0.108</c:v>
                </c:pt>
                <c:pt idx="8">
                  <c:v>0.10199999999999999</c:v>
                </c:pt>
                <c:pt idx="9">
                  <c:v>0.109</c:v>
                </c:pt>
                <c:pt idx="10">
                  <c:v>0.106</c:v>
                </c:pt>
                <c:pt idx="11">
                  <c:v>0.109</c:v>
                </c:pt>
                <c:pt idx="12">
                  <c:v>0.106</c:v>
                </c:pt>
                <c:pt idx="13">
                  <c:v>0.104</c:v>
                </c:pt>
                <c:pt idx="14">
                  <c:v>0.106</c:v>
                </c:pt>
                <c:pt idx="15">
                  <c:v>0.104</c:v>
                </c:pt>
                <c:pt idx="16">
                  <c:v>0.105</c:v>
                </c:pt>
                <c:pt idx="17">
                  <c:v>0.10199999999999999</c:v>
                </c:pt>
                <c:pt idx="18">
                  <c:v>0.10299999999999999</c:v>
                </c:pt>
                <c:pt idx="19">
                  <c:v>0.10299999999999999</c:v>
                </c:pt>
              </c:numCache>
            </c:numRef>
          </c:val>
        </c:ser>
        <c:ser>
          <c:idx val="1"/>
          <c:order val="2"/>
          <c:tx>
            <c:v>Dispoable Income ETR</c:v>
          </c:tx>
          <c:val>
            <c:numRef>
              <c:f>'Table 4'!$D$6:$D$25</c:f>
              <c:numCache>
                <c:formatCode>0.0%</c:formatCode>
                <c:ptCount val="20"/>
                <c:pt idx="0">
                  <c:v>0.17100000000000001</c:v>
                </c:pt>
                <c:pt idx="1">
                  <c:v>0.128</c:v>
                </c:pt>
                <c:pt idx="2">
                  <c:v>0.109</c:v>
                </c:pt>
                <c:pt idx="3">
                  <c:v>0.109</c:v>
                </c:pt>
                <c:pt idx="4">
                  <c:v>0.13200000000000001</c:v>
                </c:pt>
                <c:pt idx="5">
                  <c:v>0.113</c:v>
                </c:pt>
                <c:pt idx="6">
                  <c:v>0.11</c:v>
                </c:pt>
                <c:pt idx="7">
                  <c:v>0.125</c:v>
                </c:pt>
                <c:pt idx="8">
                  <c:v>0.104</c:v>
                </c:pt>
                <c:pt idx="9">
                  <c:v>0.109</c:v>
                </c:pt>
                <c:pt idx="10">
                  <c:v>0.106</c:v>
                </c:pt>
                <c:pt idx="11">
                  <c:v>0.106</c:v>
                </c:pt>
                <c:pt idx="12">
                  <c:v>0.10100000000000001</c:v>
                </c:pt>
                <c:pt idx="13">
                  <c:v>0.10199999999999999</c:v>
                </c:pt>
                <c:pt idx="14">
                  <c:v>9.1999999999999998E-2</c:v>
                </c:pt>
                <c:pt idx="15">
                  <c:v>9.1999999999999998E-2</c:v>
                </c:pt>
                <c:pt idx="16">
                  <c:v>9.1999999999999998E-2</c:v>
                </c:pt>
                <c:pt idx="17">
                  <c:v>8.7999999999999995E-2</c:v>
                </c:pt>
                <c:pt idx="18">
                  <c:v>8.5000000000000006E-2</c:v>
                </c:pt>
                <c:pt idx="19">
                  <c:v>0.08</c:v>
                </c:pt>
              </c:numCache>
            </c:numRef>
          </c:val>
        </c:ser>
        <c:dLbls/>
        <c:marker val="1"/>
        <c:axId val="92232704"/>
        <c:axId val="92247168"/>
      </c:lineChart>
      <c:catAx>
        <c:axId val="92232704"/>
        <c:scaling>
          <c:orientation val="minMax"/>
        </c:scaling>
        <c:axPos val="b"/>
        <c:title>
          <c:tx>
            <c:rich>
              <a:bodyPr/>
              <a:lstStyle/>
              <a:p>
                <a:pPr>
                  <a:defRPr/>
                </a:pPr>
                <a:r>
                  <a:rPr lang="en-US"/>
                  <a:t>vingtile of total income</a:t>
                </a:r>
              </a:p>
            </c:rich>
          </c:tx>
          <c:layout/>
        </c:title>
        <c:tickLblPos val="nextTo"/>
        <c:crossAx val="92247168"/>
        <c:crosses val="autoZero"/>
        <c:auto val="1"/>
        <c:lblAlgn val="ctr"/>
        <c:lblOffset val="100"/>
      </c:catAx>
      <c:valAx>
        <c:axId val="92247168"/>
        <c:scaling>
          <c:orientation val="minMax"/>
        </c:scaling>
        <c:axPos val="l"/>
        <c:majorGridlines/>
        <c:numFmt formatCode="0.0%" sourceLinked="1"/>
        <c:tickLblPos val="nextTo"/>
        <c:crossAx val="92232704"/>
        <c:crosses val="autoZero"/>
        <c:crossBetween val="between"/>
      </c:valAx>
    </c:plotArea>
    <c:legend>
      <c:legendPos val="b"/>
      <c:layout>
        <c:manualLayout>
          <c:xMode val="edge"/>
          <c:yMode val="edge"/>
          <c:x val="0.30637383626921211"/>
          <c:y val="0.74941515221989918"/>
          <c:w val="0.51460288354366701"/>
          <c:h val="5.0866141732283501E-2"/>
        </c:manualLayout>
      </c:layout>
      <c:overlay val="1"/>
    </c:legend>
    <c:plotVisOnly val="1"/>
    <c:dispBlanksAs val="gap"/>
  </c:chart>
  <c:printSettings>
    <c:headerFooter/>
    <c:pageMargins b="0.75000000000000111" l="0.70000000000000107" r="0.70000000000000107" t="0.750000000000001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53975</xdr:rowOff>
    </xdr:from>
    <xdr:to>
      <xdr:col>10</xdr:col>
      <xdr:colOff>244475</xdr:colOff>
      <xdr:row>25</xdr:row>
      <xdr:rowOff>34925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53975</xdr:colOff>
      <xdr:row>26</xdr:row>
      <xdr:rowOff>34924</xdr:rowOff>
    </xdr:from>
    <xdr:to>
      <xdr:col>10</xdr:col>
      <xdr:colOff>266700</xdr:colOff>
      <xdr:row>46</xdr:row>
      <xdr:rowOff>63499</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47624</xdr:colOff>
      <xdr:row>46</xdr:row>
      <xdr:rowOff>114300</xdr:rowOff>
    </xdr:from>
    <xdr:to>
      <xdr:col>10</xdr:col>
      <xdr:colOff>215899</xdr:colOff>
      <xdr:row>70</xdr:row>
      <xdr:rowOff>12700</xdr:rowOff>
    </xdr:to>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34924</xdr:colOff>
      <xdr:row>70</xdr:row>
      <xdr:rowOff>171450</xdr:rowOff>
    </xdr:from>
    <xdr:to>
      <xdr:col>10</xdr:col>
      <xdr:colOff>228600</xdr:colOff>
      <xdr:row>93</xdr:row>
      <xdr:rowOff>127000</xdr:rowOff>
    </xdr:to>
    <xdr:graphicFrame macro="">
      <xdr:nvGraphicFramePr>
        <xdr:cNvPr id="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taxtips.ca/salestaxes/sales-tax-rates-2015.htm"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F38"/>
  <sheetViews>
    <sheetView workbookViewId="0">
      <selection activeCell="F5" sqref="F5"/>
    </sheetView>
  </sheetViews>
  <sheetFormatPr defaultColWidth="11" defaultRowHeight="15.75"/>
  <cols>
    <col min="1" max="1" width="21.375" customWidth="1"/>
    <col min="6" max="6" width="41.125" customWidth="1"/>
  </cols>
  <sheetData>
    <row r="1" spans="1:6" ht="16.5" thickBot="1">
      <c r="A1" s="52" t="s">
        <v>47</v>
      </c>
    </row>
    <row r="2" spans="1:6">
      <c r="A2" s="74" t="s">
        <v>48</v>
      </c>
      <c r="B2" s="74" t="s">
        <v>49</v>
      </c>
      <c r="C2" s="74" t="s">
        <v>50</v>
      </c>
      <c r="D2" s="4" t="s">
        <v>51</v>
      </c>
      <c r="E2" s="4" t="s">
        <v>53</v>
      </c>
      <c r="F2" s="74" t="s">
        <v>198</v>
      </c>
    </row>
    <row r="3" spans="1:6" ht="25.5">
      <c r="A3" s="75"/>
      <c r="B3" s="75"/>
      <c r="C3" s="75"/>
      <c r="D3" s="5">
        <v>2015</v>
      </c>
      <c r="E3" s="5" t="s">
        <v>54</v>
      </c>
      <c r="F3" s="75"/>
    </row>
    <row r="4" spans="1:6" ht="16.5" thickBot="1">
      <c r="A4" s="76"/>
      <c r="B4" s="76"/>
      <c r="C4" s="76"/>
      <c r="D4" s="6" t="s">
        <v>52</v>
      </c>
      <c r="E4" s="7"/>
      <c r="F4" s="76"/>
    </row>
    <row r="5" spans="1:6" ht="16.5" thickBot="1">
      <c r="A5" s="8" t="s">
        <v>5</v>
      </c>
      <c r="B5" s="9" t="s">
        <v>55</v>
      </c>
      <c r="C5" s="9" t="s">
        <v>56</v>
      </c>
      <c r="D5" s="9">
        <v>5</v>
      </c>
      <c r="E5" s="9" t="s">
        <v>57</v>
      </c>
      <c r="F5" s="9" t="s">
        <v>58</v>
      </c>
    </row>
    <row r="6" spans="1:6" ht="51.75" thickBot="1">
      <c r="A6" s="8" t="s">
        <v>59</v>
      </c>
      <c r="B6" s="9" t="s">
        <v>60</v>
      </c>
      <c r="C6" s="9" t="s">
        <v>56</v>
      </c>
      <c r="D6" s="9">
        <v>8</v>
      </c>
      <c r="E6" s="9" t="s">
        <v>61</v>
      </c>
      <c r="F6" s="9" t="s">
        <v>62</v>
      </c>
    </row>
    <row r="7" spans="1:6" ht="39" thickBot="1">
      <c r="A7" s="8" t="s">
        <v>63</v>
      </c>
      <c r="B7" s="9" t="s">
        <v>60</v>
      </c>
      <c r="C7" s="9" t="s">
        <v>56</v>
      </c>
      <c r="D7" s="9">
        <v>10</v>
      </c>
      <c r="E7" s="9" t="s">
        <v>64</v>
      </c>
      <c r="F7" s="9" t="s">
        <v>65</v>
      </c>
    </row>
    <row r="8" spans="1:6" ht="51.75" thickBot="1">
      <c r="A8" s="8" t="s">
        <v>66</v>
      </c>
      <c r="B8" s="9" t="s">
        <v>60</v>
      </c>
      <c r="C8" s="9" t="s">
        <v>56</v>
      </c>
      <c r="D8" s="9">
        <v>8</v>
      </c>
      <c r="E8" s="9" t="s">
        <v>64</v>
      </c>
      <c r="F8" s="9" t="s">
        <v>67</v>
      </c>
    </row>
    <row r="9" spans="1:6" ht="39" thickBot="1">
      <c r="A9" s="8" t="s">
        <v>68</v>
      </c>
      <c r="B9" s="9" t="s">
        <v>60</v>
      </c>
      <c r="C9" s="9" t="s">
        <v>56</v>
      </c>
      <c r="D9" s="9">
        <v>9</v>
      </c>
      <c r="E9" s="9" t="s">
        <v>69</v>
      </c>
      <c r="F9" s="9" t="s">
        <v>70</v>
      </c>
    </row>
    <row r="10" spans="1:6" ht="39" thickBot="1">
      <c r="A10" s="8" t="s">
        <v>71</v>
      </c>
      <c r="B10" s="9" t="s">
        <v>72</v>
      </c>
      <c r="C10" s="9" t="s">
        <v>56</v>
      </c>
      <c r="D10" s="9">
        <v>9.9749999999999996</v>
      </c>
      <c r="E10" s="9" t="s">
        <v>73</v>
      </c>
      <c r="F10" s="9" t="s">
        <v>74</v>
      </c>
    </row>
    <row r="11" spans="1:6" ht="39" thickBot="1">
      <c r="A11" s="8" t="s">
        <v>75</v>
      </c>
      <c r="B11" s="9" t="s">
        <v>60</v>
      </c>
      <c r="C11" s="9" t="s">
        <v>56</v>
      </c>
      <c r="D11" s="9">
        <v>8</v>
      </c>
      <c r="E11" s="9" t="s">
        <v>76</v>
      </c>
      <c r="F11" s="9" t="s">
        <v>77</v>
      </c>
    </row>
    <row r="12" spans="1:6" ht="16.5" thickBot="1">
      <c r="A12" s="8" t="s">
        <v>78</v>
      </c>
      <c r="B12" s="9" t="s">
        <v>79</v>
      </c>
      <c r="C12" s="9" t="s">
        <v>80</v>
      </c>
      <c r="D12" s="9">
        <v>8</v>
      </c>
      <c r="E12" s="9" t="s">
        <v>81</v>
      </c>
      <c r="F12" s="9" t="s">
        <v>82</v>
      </c>
    </row>
    <row r="13" spans="1:6" ht="26.25" thickBot="1">
      <c r="A13" s="8" t="s">
        <v>83</v>
      </c>
      <c r="B13" s="9" t="s">
        <v>79</v>
      </c>
      <c r="C13" s="9" t="s">
        <v>84</v>
      </c>
      <c r="D13" s="9">
        <v>5</v>
      </c>
      <c r="E13" s="9" t="s">
        <v>85</v>
      </c>
      <c r="F13" s="9" t="s">
        <v>197</v>
      </c>
    </row>
    <row r="14" spans="1:6" ht="16.5" thickBot="1">
      <c r="A14" s="8" t="s">
        <v>86</v>
      </c>
      <c r="B14" s="9" t="s">
        <v>87</v>
      </c>
      <c r="C14" s="9"/>
      <c r="D14" s="9"/>
      <c r="E14" s="9"/>
      <c r="F14" s="9" t="s">
        <v>88</v>
      </c>
    </row>
    <row r="15" spans="1:6" ht="77.25" thickBot="1">
      <c r="A15" s="8" t="s">
        <v>89</v>
      </c>
      <c r="B15" s="9" t="s">
        <v>79</v>
      </c>
      <c r="C15" s="9" t="s">
        <v>80</v>
      </c>
      <c r="D15" s="9">
        <v>7</v>
      </c>
      <c r="E15" s="9" t="s">
        <v>90</v>
      </c>
      <c r="F15" s="9" t="s">
        <v>196</v>
      </c>
    </row>
    <row r="16" spans="1:6">
      <c r="A16" s="11" t="s">
        <v>91</v>
      </c>
    </row>
    <row r="17" spans="1:1">
      <c r="A17" s="10" t="s">
        <v>92</v>
      </c>
    </row>
    <row r="19" spans="1:1">
      <c r="A19" s="10"/>
    </row>
    <row r="38" spans="1:1">
      <c r="A38" s="10"/>
    </row>
  </sheetData>
  <mergeCells count="4">
    <mergeCell ref="A2:A4"/>
    <mergeCell ref="B2:B4"/>
    <mergeCell ref="C2:C4"/>
    <mergeCell ref="F2:F4"/>
  </mergeCells>
  <hyperlinks>
    <hyperlink ref="A16" r:id="rId1"/>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dimension ref="A1:V45"/>
  <sheetViews>
    <sheetView workbookViewId="0">
      <selection activeCell="A23" sqref="A23"/>
    </sheetView>
  </sheetViews>
  <sheetFormatPr defaultColWidth="8.875" defaultRowHeight="15"/>
  <cols>
    <col min="1" max="1" width="8.875" style="1"/>
    <col min="2" max="7" width="15.5" style="1" customWidth="1"/>
    <col min="8" max="16384" width="8.875" style="1"/>
  </cols>
  <sheetData>
    <row r="1" spans="1:22">
      <c r="A1" s="1" t="s">
        <v>0</v>
      </c>
    </row>
    <row r="2" spans="1:22">
      <c r="A2" s="1" t="s">
        <v>2</v>
      </c>
    </row>
    <row r="3" spans="1:22">
      <c r="A3" s="1" t="s">
        <v>3</v>
      </c>
    </row>
    <row r="4" spans="1:22">
      <c r="A4" s="1" t="s">
        <v>4</v>
      </c>
      <c r="B4" s="1" t="s">
        <v>5</v>
      </c>
      <c r="C4" s="1" t="s">
        <v>5</v>
      </c>
      <c r="D4" s="1" t="s">
        <v>5</v>
      </c>
      <c r="E4" s="1" t="s">
        <v>5</v>
      </c>
      <c r="F4" s="1" t="s">
        <v>5</v>
      </c>
      <c r="G4" s="1" t="s">
        <v>5</v>
      </c>
    </row>
    <row r="5" spans="1:22">
      <c r="A5" s="1" t="s">
        <v>6</v>
      </c>
      <c r="B5" s="1" t="s">
        <v>7</v>
      </c>
      <c r="C5" s="1" t="s">
        <v>7</v>
      </c>
      <c r="D5" s="1" t="s">
        <v>7</v>
      </c>
      <c r="E5" s="1" t="s">
        <v>7</v>
      </c>
      <c r="F5" s="1" t="s">
        <v>7</v>
      </c>
      <c r="G5" s="1" t="s">
        <v>8</v>
      </c>
    </row>
    <row r="6" spans="1:22">
      <c r="A6" s="1" t="s">
        <v>9</v>
      </c>
      <c r="B6" s="1" t="s">
        <v>11</v>
      </c>
      <c r="C6" s="1" t="s">
        <v>11</v>
      </c>
      <c r="D6" s="1" t="s">
        <v>11</v>
      </c>
      <c r="E6" s="1" t="s">
        <v>11</v>
      </c>
      <c r="F6" s="1" t="s">
        <v>11</v>
      </c>
      <c r="G6" s="1" t="s">
        <v>11</v>
      </c>
      <c r="O6" s="1" t="s">
        <v>41</v>
      </c>
      <c r="S6" s="1" t="s">
        <v>40</v>
      </c>
    </row>
    <row r="7" spans="1:22">
      <c r="A7" s="1" t="s">
        <v>15</v>
      </c>
      <c r="B7" s="1" t="s">
        <v>21</v>
      </c>
      <c r="C7" s="1" t="s">
        <v>22</v>
      </c>
      <c r="D7" s="1" t="s">
        <v>23</v>
      </c>
      <c r="E7" s="1" t="s">
        <v>24</v>
      </c>
      <c r="F7" s="1" t="s">
        <v>25</v>
      </c>
      <c r="G7" s="1" t="s">
        <v>26</v>
      </c>
      <c r="I7" s="1" t="s">
        <v>37</v>
      </c>
      <c r="J7" s="1" t="s">
        <v>36</v>
      </c>
      <c r="K7" s="1" t="s">
        <v>35</v>
      </c>
      <c r="L7" s="1" t="s">
        <v>34</v>
      </c>
      <c r="M7" s="1" t="s">
        <v>39</v>
      </c>
      <c r="N7" s="1" t="s">
        <v>38</v>
      </c>
      <c r="O7" s="1" t="s">
        <v>37</v>
      </c>
      <c r="P7" s="1" t="s">
        <v>36</v>
      </c>
      <c r="Q7" s="1" t="s">
        <v>35</v>
      </c>
      <c r="R7" s="1" t="s">
        <v>34</v>
      </c>
      <c r="S7" s="1" t="s">
        <v>37</v>
      </c>
      <c r="T7" s="1" t="s">
        <v>36</v>
      </c>
      <c r="U7" s="1" t="s">
        <v>35</v>
      </c>
      <c r="V7" s="1" t="s">
        <v>34</v>
      </c>
    </row>
    <row r="8" spans="1:22" ht="15.75">
      <c r="A8" s="1">
        <v>1981</v>
      </c>
      <c r="B8" s="1">
        <v>3485</v>
      </c>
      <c r="C8" s="1">
        <v>1171</v>
      </c>
      <c r="D8" s="1">
        <v>6279</v>
      </c>
      <c r="E8" s="1">
        <v>448</v>
      </c>
      <c r="F8" s="1">
        <v>0</v>
      </c>
      <c r="G8" s="1">
        <v>57261</v>
      </c>
      <c r="I8" s="1">
        <f t="shared" ref="I8:I41" si="0">D8+F8</f>
        <v>6279</v>
      </c>
      <c r="J8" s="1">
        <f t="shared" ref="J8:J41" si="1">B8</f>
        <v>3485</v>
      </c>
      <c r="K8" s="1">
        <f t="shared" ref="K8:K41" si="2">C8</f>
        <v>1171</v>
      </c>
      <c r="L8" s="1">
        <f t="shared" ref="L8:L41" si="3">E8</f>
        <v>448</v>
      </c>
      <c r="M8" s="1">
        <f t="shared" ref="M8:M41" si="4">SUM(I8:L8)</f>
        <v>11383</v>
      </c>
      <c r="N8" s="1">
        <f t="shared" ref="N8:N41" si="5">G8</f>
        <v>57261</v>
      </c>
      <c r="O8" s="2">
        <f t="shared" ref="O8:O41" si="6">I8/$N8</f>
        <v>0.10965578666107823</v>
      </c>
      <c r="P8" s="2">
        <f t="shared" ref="P8:P41" si="7">J8/$N8</f>
        <v>6.0861668500375471E-2</v>
      </c>
      <c r="Q8" s="2">
        <f t="shared" ref="Q8:Q41" si="8">K8/$N8</f>
        <v>2.0450219171862176E-2</v>
      </c>
      <c r="R8" s="2">
        <f t="shared" ref="R8:R41" si="9">L8/$N8</f>
        <v>7.8238242433768188E-3</v>
      </c>
      <c r="S8" s="2">
        <f t="shared" ref="S8:S41" si="10">I8/$M8</f>
        <v>0.55161205306158301</v>
      </c>
      <c r="T8" s="2">
        <f t="shared" ref="T8:T41" si="11">J8/$M8</f>
        <v>0.30615830624615653</v>
      </c>
      <c r="U8" s="2">
        <f t="shared" ref="U8:U41" si="12">K8/$M8</f>
        <v>0.10287270491083195</v>
      </c>
      <c r="V8" s="2">
        <f t="shared" ref="V8:V41" si="13">L8/$M8</f>
        <v>3.9356935781428445E-2</v>
      </c>
    </row>
    <row r="9" spans="1:22" ht="15.75">
      <c r="A9" s="1">
        <v>1982</v>
      </c>
      <c r="B9" s="1">
        <v>2876</v>
      </c>
      <c r="C9" s="1">
        <v>1241</v>
      </c>
      <c r="D9" s="1">
        <v>5926</v>
      </c>
      <c r="E9" s="1">
        <v>408</v>
      </c>
      <c r="F9" s="1">
        <v>0</v>
      </c>
      <c r="G9" s="1">
        <v>58665</v>
      </c>
      <c r="I9" s="1">
        <f t="shared" si="0"/>
        <v>5926</v>
      </c>
      <c r="J9" s="1">
        <f t="shared" si="1"/>
        <v>2876</v>
      </c>
      <c r="K9" s="1">
        <f t="shared" si="2"/>
        <v>1241</v>
      </c>
      <c r="L9" s="1">
        <f t="shared" si="3"/>
        <v>408</v>
      </c>
      <c r="M9" s="1">
        <f t="shared" si="4"/>
        <v>10451</v>
      </c>
      <c r="N9" s="1">
        <f t="shared" si="5"/>
        <v>58665</v>
      </c>
      <c r="O9" s="2">
        <f t="shared" si="6"/>
        <v>0.10101423335890224</v>
      </c>
      <c r="P9" s="2">
        <f t="shared" si="7"/>
        <v>4.9024120003409187E-2</v>
      </c>
      <c r="Q9" s="2">
        <f t="shared" si="8"/>
        <v>2.1154010057103895E-2</v>
      </c>
      <c r="R9" s="2">
        <f t="shared" si="9"/>
        <v>6.9547430324725136E-3</v>
      </c>
      <c r="S9" s="2">
        <f t="shared" si="10"/>
        <v>0.56702707874844516</v>
      </c>
      <c r="T9" s="2">
        <f t="shared" si="11"/>
        <v>0.27518897713137497</v>
      </c>
      <c r="U9" s="2">
        <f t="shared" si="12"/>
        <v>0.1187446177399292</v>
      </c>
      <c r="V9" s="2">
        <f t="shared" si="13"/>
        <v>3.9039326380250691E-2</v>
      </c>
    </row>
    <row r="10" spans="1:22" ht="15.75">
      <c r="A10" s="1">
        <v>1983</v>
      </c>
      <c r="B10" s="1">
        <v>3208</v>
      </c>
      <c r="C10" s="1">
        <v>1340</v>
      </c>
      <c r="D10" s="1">
        <v>6491</v>
      </c>
      <c r="E10" s="1">
        <v>405</v>
      </c>
      <c r="F10" s="1">
        <v>0</v>
      </c>
      <c r="G10" s="1">
        <v>60900</v>
      </c>
      <c r="I10" s="1">
        <f t="shared" si="0"/>
        <v>6491</v>
      </c>
      <c r="J10" s="1">
        <f t="shared" si="1"/>
        <v>3208</v>
      </c>
      <c r="K10" s="1">
        <f t="shared" si="2"/>
        <v>1340</v>
      </c>
      <c r="L10" s="1">
        <f t="shared" si="3"/>
        <v>405</v>
      </c>
      <c r="M10" s="1">
        <f t="shared" si="4"/>
        <v>11444</v>
      </c>
      <c r="N10" s="1">
        <f t="shared" si="5"/>
        <v>60900</v>
      </c>
      <c r="O10" s="2">
        <f t="shared" si="6"/>
        <v>0.10658456486042693</v>
      </c>
      <c r="P10" s="2">
        <f t="shared" si="7"/>
        <v>5.2676518883415437E-2</v>
      </c>
      <c r="Q10" s="2">
        <f t="shared" si="8"/>
        <v>2.200328407224959E-2</v>
      </c>
      <c r="R10" s="2">
        <f t="shared" si="9"/>
        <v>6.6502463054187192E-3</v>
      </c>
      <c r="S10" s="2">
        <f t="shared" si="10"/>
        <v>0.56719678434113951</v>
      </c>
      <c r="T10" s="2">
        <f t="shared" si="11"/>
        <v>0.28032156588605384</v>
      </c>
      <c r="U10" s="2">
        <f t="shared" si="12"/>
        <v>0.11709192590003495</v>
      </c>
      <c r="V10" s="2">
        <f t="shared" si="13"/>
        <v>3.5389723872771756E-2</v>
      </c>
    </row>
    <row r="11" spans="1:22" ht="15.75">
      <c r="A11" s="1">
        <v>1984</v>
      </c>
      <c r="B11" s="1">
        <v>3802</v>
      </c>
      <c r="C11" s="1">
        <v>1424</v>
      </c>
      <c r="D11" s="1">
        <v>7434</v>
      </c>
      <c r="E11" s="1">
        <v>408</v>
      </c>
      <c r="F11" s="1">
        <v>0</v>
      </c>
      <c r="G11" s="1">
        <v>66466</v>
      </c>
      <c r="I11" s="1">
        <f t="shared" si="0"/>
        <v>7434</v>
      </c>
      <c r="J11" s="1">
        <f t="shared" si="1"/>
        <v>3802</v>
      </c>
      <c r="K11" s="1">
        <f t="shared" si="2"/>
        <v>1424</v>
      </c>
      <c r="L11" s="1">
        <f t="shared" si="3"/>
        <v>408</v>
      </c>
      <c r="M11" s="1">
        <f t="shared" si="4"/>
        <v>13068</v>
      </c>
      <c r="N11" s="1">
        <f t="shared" si="5"/>
        <v>66466</v>
      </c>
      <c r="O11" s="2">
        <f t="shared" si="6"/>
        <v>0.11184665844191015</v>
      </c>
      <c r="P11" s="2">
        <f t="shared" si="7"/>
        <v>5.7202178557457947E-2</v>
      </c>
      <c r="Q11" s="2">
        <f t="shared" si="8"/>
        <v>2.1424487708001084E-2</v>
      </c>
      <c r="R11" s="2">
        <f t="shared" si="9"/>
        <v>6.1384768152137935E-3</v>
      </c>
      <c r="S11" s="2">
        <f t="shared" si="10"/>
        <v>0.56887052341597799</v>
      </c>
      <c r="T11" s="2">
        <f t="shared" si="11"/>
        <v>0.29093970003060909</v>
      </c>
      <c r="U11" s="2">
        <f t="shared" si="12"/>
        <v>0.10896847260483625</v>
      </c>
      <c r="V11" s="2">
        <f t="shared" si="13"/>
        <v>3.1221303948576674E-2</v>
      </c>
    </row>
    <row r="12" spans="1:22" ht="15.75">
      <c r="A12" s="1">
        <v>1985</v>
      </c>
      <c r="B12" s="1">
        <v>3910</v>
      </c>
      <c r="C12" s="1">
        <v>1513</v>
      </c>
      <c r="D12" s="1">
        <v>9096</v>
      </c>
      <c r="E12" s="1">
        <v>568</v>
      </c>
      <c r="F12" s="1">
        <v>0</v>
      </c>
      <c r="G12" s="1">
        <v>72545</v>
      </c>
      <c r="I12" s="1">
        <f t="shared" si="0"/>
        <v>9096</v>
      </c>
      <c r="J12" s="1">
        <f t="shared" si="1"/>
        <v>3910</v>
      </c>
      <c r="K12" s="1">
        <f t="shared" si="2"/>
        <v>1513</v>
      </c>
      <c r="L12" s="1">
        <f t="shared" si="3"/>
        <v>568</v>
      </c>
      <c r="M12" s="1">
        <f t="shared" si="4"/>
        <v>15087</v>
      </c>
      <c r="N12" s="1">
        <f t="shared" si="5"/>
        <v>72545</v>
      </c>
      <c r="O12" s="2">
        <f t="shared" si="6"/>
        <v>0.12538424426218209</v>
      </c>
      <c r="P12" s="2">
        <f t="shared" si="7"/>
        <v>5.3897580811909852E-2</v>
      </c>
      <c r="Q12" s="2">
        <f t="shared" si="8"/>
        <v>2.0856020401130333E-2</v>
      </c>
      <c r="R12" s="2">
        <f t="shared" si="9"/>
        <v>7.8296229926252663E-3</v>
      </c>
      <c r="S12" s="2">
        <f t="shared" si="10"/>
        <v>0.60290316166235836</v>
      </c>
      <c r="T12" s="2">
        <f t="shared" si="11"/>
        <v>0.25916351826075429</v>
      </c>
      <c r="U12" s="2">
        <f t="shared" si="12"/>
        <v>0.10028501358785709</v>
      </c>
      <c r="V12" s="2">
        <f t="shared" si="13"/>
        <v>3.7648306489030288E-2</v>
      </c>
    </row>
    <row r="13" spans="1:22" ht="15.75">
      <c r="A13" s="1">
        <v>1986</v>
      </c>
      <c r="B13" s="1">
        <v>4169</v>
      </c>
      <c r="C13" s="1">
        <v>1437</v>
      </c>
      <c r="D13" s="1">
        <v>11841</v>
      </c>
      <c r="E13" s="1">
        <v>1311</v>
      </c>
      <c r="F13" s="1">
        <v>0</v>
      </c>
      <c r="G13" s="1">
        <v>80866</v>
      </c>
      <c r="I13" s="1">
        <f t="shared" si="0"/>
        <v>11841</v>
      </c>
      <c r="J13" s="1">
        <f t="shared" si="1"/>
        <v>4169</v>
      </c>
      <c r="K13" s="1">
        <f t="shared" si="2"/>
        <v>1437</v>
      </c>
      <c r="L13" s="1">
        <f t="shared" si="3"/>
        <v>1311</v>
      </c>
      <c r="M13" s="1">
        <f t="shared" si="4"/>
        <v>18758</v>
      </c>
      <c r="N13" s="1">
        <f t="shared" si="5"/>
        <v>80866</v>
      </c>
      <c r="O13" s="2">
        <f t="shared" si="6"/>
        <v>0.14642742314446119</v>
      </c>
      <c r="P13" s="2">
        <f t="shared" si="7"/>
        <v>5.1554423367051669E-2</v>
      </c>
      <c r="Q13" s="2">
        <f t="shared" si="8"/>
        <v>1.777013825340687E-2</v>
      </c>
      <c r="R13" s="2">
        <f t="shared" si="9"/>
        <v>1.6212005045383723E-2</v>
      </c>
      <c r="S13" s="2">
        <f t="shared" si="10"/>
        <v>0.63125066638234351</v>
      </c>
      <c r="T13" s="2">
        <f t="shared" si="11"/>
        <v>0.22225183921526814</v>
      </c>
      <c r="U13" s="2">
        <f t="shared" si="12"/>
        <v>7.6607314212602626E-2</v>
      </c>
      <c r="V13" s="2">
        <f t="shared" si="13"/>
        <v>6.9890180189785697E-2</v>
      </c>
    </row>
    <row r="14" spans="1:22" ht="15.75">
      <c r="A14" s="1">
        <v>1987</v>
      </c>
      <c r="B14" s="1">
        <v>4220</v>
      </c>
      <c r="C14" s="1">
        <v>1539</v>
      </c>
      <c r="D14" s="1">
        <v>12726</v>
      </c>
      <c r="E14" s="1">
        <v>2333</v>
      </c>
      <c r="F14" s="1">
        <v>0</v>
      </c>
      <c r="G14" s="1">
        <v>89343</v>
      </c>
      <c r="I14" s="1">
        <f t="shared" si="0"/>
        <v>12726</v>
      </c>
      <c r="J14" s="1">
        <f t="shared" si="1"/>
        <v>4220</v>
      </c>
      <c r="K14" s="1">
        <f t="shared" si="2"/>
        <v>1539</v>
      </c>
      <c r="L14" s="1">
        <f t="shared" si="3"/>
        <v>2333</v>
      </c>
      <c r="M14" s="1">
        <f t="shared" si="4"/>
        <v>20818</v>
      </c>
      <c r="N14" s="1">
        <f t="shared" si="5"/>
        <v>89343</v>
      </c>
      <c r="O14" s="2">
        <f t="shared" si="6"/>
        <v>0.14243981061750779</v>
      </c>
      <c r="P14" s="2">
        <f t="shared" si="7"/>
        <v>4.7233694861376942E-2</v>
      </c>
      <c r="Q14" s="2">
        <f t="shared" si="8"/>
        <v>1.7225747960108794E-2</v>
      </c>
      <c r="R14" s="2">
        <f t="shared" si="9"/>
        <v>2.6112845998007679E-2</v>
      </c>
      <c r="S14" s="2">
        <f t="shared" si="10"/>
        <v>0.61129791526563548</v>
      </c>
      <c r="T14" s="2">
        <f t="shared" si="11"/>
        <v>0.20270919396675954</v>
      </c>
      <c r="U14" s="2">
        <f t="shared" si="12"/>
        <v>7.3926409837640497E-2</v>
      </c>
      <c r="V14" s="2">
        <f t="shared" si="13"/>
        <v>0.11206648092996445</v>
      </c>
    </row>
    <row r="15" spans="1:22" ht="15.75">
      <c r="A15" s="1">
        <v>1988</v>
      </c>
      <c r="B15" s="1">
        <v>4644</v>
      </c>
      <c r="C15" s="1">
        <v>1462</v>
      </c>
      <c r="D15" s="1">
        <v>14329</v>
      </c>
      <c r="E15" s="1">
        <v>2837</v>
      </c>
      <c r="F15" s="1">
        <v>0</v>
      </c>
      <c r="G15" s="1">
        <v>97642</v>
      </c>
      <c r="I15" s="1">
        <f t="shared" si="0"/>
        <v>14329</v>
      </c>
      <c r="J15" s="1">
        <f t="shared" si="1"/>
        <v>4644</v>
      </c>
      <c r="K15" s="1">
        <f t="shared" si="2"/>
        <v>1462</v>
      </c>
      <c r="L15" s="1">
        <f t="shared" si="3"/>
        <v>2837</v>
      </c>
      <c r="M15" s="1">
        <f t="shared" si="4"/>
        <v>23272</v>
      </c>
      <c r="N15" s="1">
        <f t="shared" si="5"/>
        <v>97642</v>
      </c>
      <c r="O15" s="2">
        <f t="shared" si="6"/>
        <v>0.14675037381454703</v>
      </c>
      <c r="P15" s="2">
        <f t="shared" si="7"/>
        <v>4.7561500174105403E-2</v>
      </c>
      <c r="Q15" s="2">
        <f t="shared" si="8"/>
        <v>1.4973064869625775E-2</v>
      </c>
      <c r="R15" s="2">
        <f t="shared" si="9"/>
        <v>2.905511972306999E-2</v>
      </c>
      <c r="S15" s="2">
        <f t="shared" si="10"/>
        <v>0.61571845995187346</v>
      </c>
      <c r="T15" s="2">
        <f t="shared" si="11"/>
        <v>0.19955311103471984</v>
      </c>
      <c r="U15" s="2">
        <f t="shared" si="12"/>
        <v>6.2822275696115509E-2</v>
      </c>
      <c r="V15" s="2">
        <f t="shared" si="13"/>
        <v>0.12190615331729117</v>
      </c>
    </row>
    <row r="16" spans="1:22" ht="15.75">
      <c r="A16" s="1">
        <v>1989</v>
      </c>
      <c r="B16" s="1">
        <v>4494</v>
      </c>
      <c r="C16" s="1">
        <v>1954</v>
      </c>
      <c r="D16" s="1">
        <v>16253</v>
      </c>
      <c r="E16" s="1">
        <v>3235</v>
      </c>
      <c r="F16" s="1">
        <v>0</v>
      </c>
      <c r="G16" s="1">
        <v>103961</v>
      </c>
      <c r="I16" s="1">
        <f t="shared" si="0"/>
        <v>16253</v>
      </c>
      <c r="J16" s="1">
        <f t="shared" si="1"/>
        <v>4494</v>
      </c>
      <c r="K16" s="1">
        <f t="shared" si="2"/>
        <v>1954</v>
      </c>
      <c r="L16" s="1">
        <f t="shared" si="3"/>
        <v>3235</v>
      </c>
      <c r="M16" s="1">
        <f t="shared" si="4"/>
        <v>25936</v>
      </c>
      <c r="N16" s="1">
        <f t="shared" si="5"/>
        <v>103961</v>
      </c>
      <c r="O16" s="2">
        <f t="shared" si="6"/>
        <v>0.15633747270611095</v>
      </c>
      <c r="P16" s="2">
        <f t="shared" si="7"/>
        <v>4.3227748867363726E-2</v>
      </c>
      <c r="Q16" s="2">
        <f t="shared" si="8"/>
        <v>1.8795509854657035E-2</v>
      </c>
      <c r="R16" s="2">
        <f t="shared" si="9"/>
        <v>3.1117438270120527E-2</v>
      </c>
      <c r="S16" s="2">
        <f t="shared" si="10"/>
        <v>0.62665792720542879</v>
      </c>
      <c r="T16" s="2">
        <f t="shared" si="11"/>
        <v>0.17327267119062306</v>
      </c>
      <c r="U16" s="2">
        <f t="shared" si="12"/>
        <v>7.5339296730413327E-2</v>
      </c>
      <c r="V16" s="2">
        <f t="shared" si="13"/>
        <v>0.12473010487353485</v>
      </c>
    </row>
    <row r="17" spans="1:22" ht="15.75">
      <c r="A17" s="1">
        <v>1990</v>
      </c>
      <c r="B17" s="1">
        <v>4237</v>
      </c>
      <c r="C17" s="1">
        <v>2085</v>
      </c>
      <c r="D17" s="1">
        <v>14288</v>
      </c>
      <c r="E17" s="1">
        <v>3374</v>
      </c>
      <c r="F17" s="1">
        <v>0</v>
      </c>
      <c r="G17" s="1">
        <v>110989</v>
      </c>
      <c r="I17" s="1">
        <f t="shared" si="0"/>
        <v>14288</v>
      </c>
      <c r="J17" s="1">
        <f t="shared" si="1"/>
        <v>4237</v>
      </c>
      <c r="K17" s="1">
        <f t="shared" si="2"/>
        <v>2085</v>
      </c>
      <c r="L17" s="1">
        <f t="shared" si="3"/>
        <v>3374</v>
      </c>
      <c r="M17" s="1">
        <f t="shared" si="4"/>
        <v>23984</v>
      </c>
      <c r="N17" s="1">
        <f t="shared" si="5"/>
        <v>110989</v>
      </c>
      <c r="O17" s="2">
        <f t="shared" si="6"/>
        <v>0.12873347809242358</v>
      </c>
      <c r="P17" s="2">
        <f t="shared" si="7"/>
        <v>3.8174954274747951E-2</v>
      </c>
      <c r="Q17" s="2">
        <f t="shared" si="8"/>
        <v>1.8785645424321328E-2</v>
      </c>
      <c r="R17" s="2">
        <f t="shared" si="9"/>
        <v>3.0399408950436531E-2</v>
      </c>
      <c r="S17" s="2">
        <f t="shared" si="10"/>
        <v>0.59573048699132758</v>
      </c>
      <c r="T17" s="2">
        <f t="shared" si="11"/>
        <v>0.17665943962641761</v>
      </c>
      <c r="U17" s="2">
        <f t="shared" si="12"/>
        <v>8.6932955303535689E-2</v>
      </c>
      <c r="V17" s="2">
        <f t="shared" si="13"/>
        <v>0.14067711807871916</v>
      </c>
    </row>
    <row r="18" spans="1:22" ht="15.75">
      <c r="A18" s="1">
        <v>1991</v>
      </c>
      <c r="B18" s="1">
        <v>3742</v>
      </c>
      <c r="C18" s="1">
        <v>2064</v>
      </c>
      <c r="D18" s="1">
        <v>0</v>
      </c>
      <c r="E18" s="1">
        <v>3436</v>
      </c>
      <c r="F18" s="1">
        <v>17379</v>
      </c>
      <c r="G18" s="1">
        <v>115932</v>
      </c>
      <c r="I18" s="1">
        <f t="shared" si="0"/>
        <v>17379</v>
      </c>
      <c r="J18" s="1">
        <f t="shared" si="1"/>
        <v>3742</v>
      </c>
      <c r="K18" s="1">
        <f t="shared" si="2"/>
        <v>2064</v>
      </c>
      <c r="L18" s="1">
        <f t="shared" si="3"/>
        <v>3436</v>
      </c>
      <c r="M18" s="1">
        <f t="shared" si="4"/>
        <v>26621</v>
      </c>
      <c r="N18" s="1">
        <f t="shared" si="5"/>
        <v>115932</v>
      </c>
      <c r="O18" s="2">
        <f t="shared" si="6"/>
        <v>0.14990684194182796</v>
      </c>
      <c r="P18" s="2">
        <f t="shared" si="7"/>
        <v>3.2277542007383642E-2</v>
      </c>
      <c r="Q18" s="2">
        <f t="shared" si="8"/>
        <v>1.7803540006210539E-2</v>
      </c>
      <c r="R18" s="2">
        <f t="shared" si="9"/>
        <v>2.9638063692509403E-2</v>
      </c>
      <c r="S18" s="2">
        <f t="shared" si="10"/>
        <v>0.65283047218361445</v>
      </c>
      <c r="T18" s="2">
        <f t="shared" si="11"/>
        <v>0.14056571879343374</v>
      </c>
      <c r="U18" s="2">
        <f t="shared" si="12"/>
        <v>7.7532774876976823E-2</v>
      </c>
      <c r="V18" s="2">
        <f t="shared" si="13"/>
        <v>0.12907103414597498</v>
      </c>
    </row>
    <row r="19" spans="1:22" ht="15.75">
      <c r="A19" s="1">
        <v>1992</v>
      </c>
      <c r="B19" s="1">
        <v>4125</v>
      </c>
      <c r="C19" s="1">
        <v>2106</v>
      </c>
      <c r="D19" s="1">
        <v>0</v>
      </c>
      <c r="E19" s="1">
        <v>3604</v>
      </c>
      <c r="F19" s="1">
        <v>17786</v>
      </c>
      <c r="G19" s="1">
        <v>120570</v>
      </c>
      <c r="I19" s="1">
        <f t="shared" si="0"/>
        <v>17786</v>
      </c>
      <c r="J19" s="1">
        <f t="shared" si="1"/>
        <v>4125</v>
      </c>
      <c r="K19" s="1">
        <f t="shared" si="2"/>
        <v>2106</v>
      </c>
      <c r="L19" s="1">
        <f t="shared" si="3"/>
        <v>3604</v>
      </c>
      <c r="M19" s="1">
        <f t="shared" si="4"/>
        <v>27621</v>
      </c>
      <c r="N19" s="1">
        <f t="shared" si="5"/>
        <v>120570</v>
      </c>
      <c r="O19" s="2">
        <f t="shared" si="6"/>
        <v>0.14751596582897902</v>
      </c>
      <c r="P19" s="2">
        <f t="shared" si="7"/>
        <v>3.4212490669320729E-2</v>
      </c>
      <c r="Q19" s="2">
        <f t="shared" si="8"/>
        <v>1.7467031599900474E-2</v>
      </c>
      <c r="R19" s="2">
        <f t="shared" si="9"/>
        <v>2.989134942357137E-2</v>
      </c>
      <c r="S19" s="2">
        <f t="shared" si="10"/>
        <v>0.643930342855074</v>
      </c>
      <c r="T19" s="2">
        <f t="shared" si="11"/>
        <v>0.14934289127837516</v>
      </c>
      <c r="U19" s="2">
        <f t="shared" si="12"/>
        <v>7.6246334310850442E-2</v>
      </c>
      <c r="V19" s="2">
        <f t="shared" si="13"/>
        <v>0.13048043155570038</v>
      </c>
    </row>
    <row r="20" spans="1:22" ht="15.75">
      <c r="A20" s="1">
        <v>1993</v>
      </c>
      <c r="B20" s="1">
        <v>3368</v>
      </c>
      <c r="C20" s="1">
        <v>1973</v>
      </c>
      <c r="D20" s="1">
        <v>0</v>
      </c>
      <c r="E20" s="1">
        <v>3993</v>
      </c>
      <c r="F20" s="1">
        <v>18153</v>
      </c>
      <c r="G20" s="1">
        <v>120471</v>
      </c>
      <c r="I20" s="1">
        <f t="shared" si="0"/>
        <v>18153</v>
      </c>
      <c r="J20" s="1">
        <f t="shared" si="1"/>
        <v>3368</v>
      </c>
      <c r="K20" s="1">
        <f t="shared" si="2"/>
        <v>1973</v>
      </c>
      <c r="L20" s="1">
        <f t="shared" si="3"/>
        <v>3993</v>
      </c>
      <c r="M20" s="1">
        <f t="shared" si="4"/>
        <v>27487</v>
      </c>
      <c r="N20" s="1">
        <f t="shared" si="5"/>
        <v>120471</v>
      </c>
      <c r="O20" s="2">
        <f t="shared" si="6"/>
        <v>0.15068356699952687</v>
      </c>
      <c r="P20" s="2">
        <f t="shared" si="7"/>
        <v>2.7956935694067452E-2</v>
      </c>
      <c r="Q20" s="2">
        <f t="shared" si="8"/>
        <v>1.6377385428858398E-2</v>
      </c>
      <c r="R20" s="2">
        <f t="shared" si="9"/>
        <v>3.3144906242996243E-2</v>
      </c>
      <c r="S20" s="2">
        <f t="shared" si="10"/>
        <v>0.6604212900643941</v>
      </c>
      <c r="T20" s="2">
        <f t="shared" si="11"/>
        <v>0.12253065085313057</v>
      </c>
      <c r="U20" s="2">
        <f t="shared" si="12"/>
        <v>7.177938661912904E-2</v>
      </c>
      <c r="V20" s="2">
        <f t="shared" si="13"/>
        <v>0.14526867246334632</v>
      </c>
    </row>
    <row r="21" spans="1:22" ht="15.75">
      <c r="A21" s="1">
        <v>1994</v>
      </c>
      <c r="B21" s="1">
        <v>3758</v>
      </c>
      <c r="C21" s="1">
        <v>2034</v>
      </c>
      <c r="D21" s="1">
        <v>0</v>
      </c>
      <c r="E21" s="1">
        <v>3661</v>
      </c>
      <c r="F21" s="1">
        <v>19058</v>
      </c>
      <c r="G21" s="1">
        <v>123331</v>
      </c>
      <c r="I21" s="1">
        <f t="shared" si="0"/>
        <v>19058</v>
      </c>
      <c r="J21" s="1">
        <f t="shared" si="1"/>
        <v>3758</v>
      </c>
      <c r="K21" s="1">
        <f t="shared" si="2"/>
        <v>2034</v>
      </c>
      <c r="L21" s="1">
        <f t="shared" si="3"/>
        <v>3661</v>
      </c>
      <c r="M21" s="1">
        <f t="shared" si="4"/>
        <v>28511</v>
      </c>
      <c r="N21" s="1">
        <f t="shared" si="5"/>
        <v>123331</v>
      </c>
      <c r="O21" s="2">
        <f t="shared" si="6"/>
        <v>0.15452724781279645</v>
      </c>
      <c r="P21" s="2">
        <f t="shared" si="7"/>
        <v>3.0470846745749243E-2</v>
      </c>
      <c r="Q21" s="2">
        <f t="shared" si="8"/>
        <v>1.6492203906560393E-2</v>
      </c>
      <c r="R21" s="2">
        <f t="shared" si="9"/>
        <v>2.968434537950718E-2</v>
      </c>
      <c r="S21" s="2">
        <f t="shared" si="10"/>
        <v>0.6684437585493318</v>
      </c>
      <c r="T21" s="2">
        <f t="shared" si="11"/>
        <v>0.13180877556031007</v>
      </c>
      <c r="U21" s="2">
        <f t="shared" si="12"/>
        <v>7.1340885973834658E-2</v>
      </c>
      <c r="V21" s="2">
        <f t="shared" si="13"/>
        <v>0.12840657991652343</v>
      </c>
    </row>
    <row r="22" spans="1:22" ht="15.75">
      <c r="A22" s="1">
        <v>1995</v>
      </c>
      <c r="B22" s="1">
        <v>3037</v>
      </c>
      <c r="C22" s="1">
        <v>2261</v>
      </c>
      <c r="D22" s="1">
        <v>0</v>
      </c>
      <c r="E22" s="1">
        <v>4180</v>
      </c>
      <c r="F22" s="1">
        <v>19650</v>
      </c>
      <c r="G22" s="1">
        <v>129828</v>
      </c>
      <c r="I22" s="1">
        <f t="shared" si="0"/>
        <v>19650</v>
      </c>
      <c r="J22" s="1">
        <f t="shared" si="1"/>
        <v>3037</v>
      </c>
      <c r="K22" s="1">
        <f t="shared" si="2"/>
        <v>2261</v>
      </c>
      <c r="L22" s="1">
        <f t="shared" si="3"/>
        <v>4180</v>
      </c>
      <c r="M22" s="1">
        <f t="shared" si="4"/>
        <v>29128</v>
      </c>
      <c r="N22" s="1">
        <f t="shared" si="5"/>
        <v>129828</v>
      </c>
      <c r="O22" s="2">
        <f t="shared" si="6"/>
        <v>0.15135409926980312</v>
      </c>
      <c r="P22" s="2">
        <f t="shared" si="7"/>
        <v>2.3392488523276952E-2</v>
      </c>
      <c r="Q22" s="2">
        <f t="shared" si="8"/>
        <v>1.7415349539390577E-2</v>
      </c>
      <c r="R22" s="2">
        <f t="shared" si="9"/>
        <v>3.2196444526604431E-2</v>
      </c>
      <c r="S22" s="2">
        <f t="shared" si="10"/>
        <v>0.67460862400439436</v>
      </c>
      <c r="T22" s="2">
        <f t="shared" si="11"/>
        <v>0.10426393847843998</v>
      </c>
      <c r="U22" s="2">
        <f t="shared" si="12"/>
        <v>7.7622905795111233E-2</v>
      </c>
      <c r="V22" s="2">
        <f t="shared" si="13"/>
        <v>0.14350453172205438</v>
      </c>
    </row>
    <row r="23" spans="1:22" ht="15.75">
      <c r="A23" s="1">
        <v>1996</v>
      </c>
      <c r="B23" s="1">
        <v>2649</v>
      </c>
      <c r="C23" s="1">
        <v>2204</v>
      </c>
      <c r="D23" s="1">
        <v>0</v>
      </c>
      <c r="E23" s="1">
        <v>4339</v>
      </c>
      <c r="F23" s="1">
        <v>20613</v>
      </c>
      <c r="G23" s="1">
        <v>137972</v>
      </c>
      <c r="I23" s="1">
        <f t="shared" si="0"/>
        <v>20613</v>
      </c>
      <c r="J23" s="1">
        <f t="shared" si="1"/>
        <v>2649</v>
      </c>
      <c r="K23" s="1">
        <f t="shared" si="2"/>
        <v>2204</v>
      </c>
      <c r="L23" s="1">
        <f t="shared" si="3"/>
        <v>4339</v>
      </c>
      <c r="M23" s="1">
        <f t="shared" si="4"/>
        <v>29805</v>
      </c>
      <c r="N23" s="1">
        <f t="shared" si="5"/>
        <v>137972</v>
      </c>
      <c r="O23" s="2">
        <f t="shared" si="6"/>
        <v>0.14939987823616385</v>
      </c>
      <c r="P23" s="2">
        <f t="shared" si="7"/>
        <v>1.9199547734322905E-2</v>
      </c>
      <c r="Q23" s="2">
        <f t="shared" si="8"/>
        <v>1.5974255646073115E-2</v>
      </c>
      <c r="R23" s="2">
        <f t="shared" si="9"/>
        <v>3.144840982228278E-2</v>
      </c>
      <c r="S23" s="2">
        <f t="shared" si="10"/>
        <v>0.69159536990437842</v>
      </c>
      <c r="T23" s="2">
        <f t="shared" si="11"/>
        <v>8.8877705083039757E-2</v>
      </c>
      <c r="U23" s="2">
        <f t="shared" si="12"/>
        <v>7.3947324274450596E-2</v>
      </c>
      <c r="V23" s="2">
        <f t="shared" si="13"/>
        <v>0.1455796007381312</v>
      </c>
    </row>
    <row r="24" spans="1:22" ht="15.75">
      <c r="A24" s="1">
        <v>1997</v>
      </c>
      <c r="B24" s="1">
        <v>2715</v>
      </c>
      <c r="C24" s="1">
        <v>2225</v>
      </c>
      <c r="D24" s="1">
        <v>0</v>
      </c>
      <c r="E24" s="1">
        <v>4689</v>
      </c>
      <c r="F24" s="1">
        <v>22559</v>
      </c>
      <c r="G24" s="1">
        <v>152107</v>
      </c>
      <c r="I24" s="1">
        <f t="shared" si="0"/>
        <v>22559</v>
      </c>
      <c r="J24" s="1">
        <f t="shared" si="1"/>
        <v>2715</v>
      </c>
      <c r="K24" s="1">
        <f t="shared" si="2"/>
        <v>2225</v>
      </c>
      <c r="L24" s="1">
        <f t="shared" si="3"/>
        <v>4689</v>
      </c>
      <c r="M24" s="1">
        <f t="shared" si="4"/>
        <v>32188</v>
      </c>
      <c r="N24" s="1">
        <f t="shared" si="5"/>
        <v>152107</v>
      </c>
      <c r="O24" s="2">
        <f t="shared" si="6"/>
        <v>0.14831007119987905</v>
      </c>
      <c r="P24" s="2">
        <f t="shared" si="7"/>
        <v>1.7849277153582675E-2</v>
      </c>
      <c r="Q24" s="2">
        <f t="shared" si="8"/>
        <v>1.4627860650726134E-2</v>
      </c>
      <c r="R24" s="2">
        <f t="shared" si="9"/>
        <v>3.0826983636519031E-2</v>
      </c>
      <c r="S24" s="2">
        <f t="shared" si="10"/>
        <v>0.70085124891263828</v>
      </c>
      <c r="T24" s="2">
        <f t="shared" si="11"/>
        <v>8.4348204299739035E-2</v>
      </c>
      <c r="U24" s="2">
        <f t="shared" si="12"/>
        <v>6.9125139803653535E-2</v>
      </c>
      <c r="V24" s="2">
        <f t="shared" si="13"/>
        <v>0.14567540698396919</v>
      </c>
    </row>
    <row r="25" spans="1:22" ht="15.75">
      <c r="A25" s="1">
        <v>1998</v>
      </c>
      <c r="B25" s="1">
        <v>2681</v>
      </c>
      <c r="C25" s="1">
        <v>2334</v>
      </c>
      <c r="D25" s="1">
        <v>0</v>
      </c>
      <c r="E25" s="1">
        <v>4804</v>
      </c>
      <c r="F25" s="1">
        <v>23159</v>
      </c>
      <c r="G25" s="1">
        <v>156736</v>
      </c>
      <c r="I25" s="1">
        <f t="shared" si="0"/>
        <v>23159</v>
      </c>
      <c r="J25" s="1">
        <f t="shared" si="1"/>
        <v>2681</v>
      </c>
      <c r="K25" s="1">
        <f t="shared" si="2"/>
        <v>2334</v>
      </c>
      <c r="L25" s="1">
        <f t="shared" si="3"/>
        <v>4804</v>
      </c>
      <c r="M25" s="1">
        <f t="shared" si="4"/>
        <v>32978</v>
      </c>
      <c r="N25" s="1">
        <f t="shared" si="5"/>
        <v>156736</v>
      </c>
      <c r="O25" s="2">
        <f t="shared" si="6"/>
        <v>0.14775801347488771</v>
      </c>
      <c r="P25" s="2">
        <f t="shared" si="7"/>
        <v>1.7105195998366681E-2</v>
      </c>
      <c r="Q25" s="2">
        <f t="shared" si="8"/>
        <v>1.4891282155982033E-2</v>
      </c>
      <c r="R25" s="2">
        <f t="shared" si="9"/>
        <v>3.065026541445488E-2</v>
      </c>
      <c r="S25" s="2">
        <f t="shared" si="10"/>
        <v>0.70225604948753717</v>
      </c>
      <c r="T25" s="2">
        <f t="shared" si="11"/>
        <v>8.1296621990417858E-2</v>
      </c>
      <c r="U25" s="2">
        <f t="shared" si="12"/>
        <v>7.0774455697737881E-2</v>
      </c>
      <c r="V25" s="2">
        <f t="shared" si="13"/>
        <v>0.1456728728243071</v>
      </c>
    </row>
    <row r="26" spans="1:22" ht="15.75">
      <c r="A26" s="1">
        <v>1999</v>
      </c>
      <c r="B26" s="1">
        <v>2289</v>
      </c>
      <c r="C26" s="1">
        <v>2347</v>
      </c>
      <c r="D26" s="1">
        <v>0</v>
      </c>
      <c r="E26" s="1">
        <v>4744</v>
      </c>
      <c r="F26" s="1">
        <v>25053</v>
      </c>
      <c r="G26" s="1">
        <v>166582</v>
      </c>
      <c r="I26" s="1">
        <f t="shared" si="0"/>
        <v>25053</v>
      </c>
      <c r="J26" s="1">
        <f t="shared" si="1"/>
        <v>2289</v>
      </c>
      <c r="K26" s="1">
        <f t="shared" si="2"/>
        <v>2347</v>
      </c>
      <c r="L26" s="1">
        <f t="shared" si="3"/>
        <v>4744</v>
      </c>
      <c r="M26" s="1">
        <f t="shared" si="4"/>
        <v>34433</v>
      </c>
      <c r="N26" s="1">
        <f t="shared" si="5"/>
        <v>166582</v>
      </c>
      <c r="O26" s="2">
        <f t="shared" si="6"/>
        <v>0.15039440035538054</v>
      </c>
      <c r="P26" s="2">
        <f t="shared" si="7"/>
        <v>1.374098041805237E-2</v>
      </c>
      <c r="Q26" s="2">
        <f t="shared" si="8"/>
        <v>1.4089157291904287E-2</v>
      </c>
      <c r="R26" s="2">
        <f t="shared" si="9"/>
        <v>2.8478467061267124E-2</v>
      </c>
      <c r="S26" s="2">
        <f t="shared" si="10"/>
        <v>0.72758690790811142</v>
      </c>
      <c r="T26" s="2">
        <f t="shared" si="11"/>
        <v>6.6476926204513107E-2</v>
      </c>
      <c r="U26" s="2">
        <f t="shared" si="12"/>
        <v>6.8161356837917117E-2</v>
      </c>
      <c r="V26" s="2">
        <f t="shared" si="13"/>
        <v>0.13777480904945838</v>
      </c>
    </row>
    <row r="27" spans="1:22" ht="15.75">
      <c r="A27" s="1">
        <v>2000</v>
      </c>
      <c r="B27" s="1">
        <v>2441</v>
      </c>
      <c r="C27" s="1">
        <v>2291</v>
      </c>
      <c r="D27" s="1">
        <v>0</v>
      </c>
      <c r="E27" s="1">
        <v>4767</v>
      </c>
      <c r="F27" s="1">
        <v>27090</v>
      </c>
      <c r="G27" s="1">
        <v>182820</v>
      </c>
      <c r="I27" s="1">
        <f t="shared" si="0"/>
        <v>27090</v>
      </c>
      <c r="J27" s="1">
        <f t="shared" si="1"/>
        <v>2441</v>
      </c>
      <c r="K27" s="1">
        <f t="shared" si="2"/>
        <v>2291</v>
      </c>
      <c r="L27" s="1">
        <f t="shared" si="3"/>
        <v>4767</v>
      </c>
      <c r="M27" s="1">
        <f t="shared" si="4"/>
        <v>36589</v>
      </c>
      <c r="N27" s="1">
        <f t="shared" si="5"/>
        <v>182820</v>
      </c>
      <c r="O27" s="2">
        <f t="shared" si="6"/>
        <v>0.14817853626517885</v>
      </c>
      <c r="P27" s="2">
        <f t="shared" si="7"/>
        <v>1.3351930860956132E-2</v>
      </c>
      <c r="Q27" s="2">
        <f t="shared" si="8"/>
        <v>1.2531451701126791E-2</v>
      </c>
      <c r="R27" s="2">
        <f t="shared" si="9"/>
        <v>2.6074827699376437E-2</v>
      </c>
      <c r="S27" s="2">
        <f t="shared" si="10"/>
        <v>0.74038645494547539</v>
      </c>
      <c r="T27" s="2">
        <f t="shared" si="11"/>
        <v>6.6714039738719283E-2</v>
      </c>
      <c r="U27" s="2">
        <f t="shared" si="12"/>
        <v>6.2614446964934817E-2</v>
      </c>
      <c r="V27" s="2">
        <f t="shared" si="13"/>
        <v>0.13028505835087048</v>
      </c>
    </row>
    <row r="28" spans="1:22" ht="15.75">
      <c r="A28" s="1">
        <v>2001</v>
      </c>
      <c r="B28" s="1">
        <v>2971</v>
      </c>
      <c r="C28" s="1">
        <v>2259</v>
      </c>
      <c r="D28" s="1">
        <v>0</v>
      </c>
      <c r="E28" s="1">
        <v>4839</v>
      </c>
      <c r="F28" s="1">
        <v>27915</v>
      </c>
      <c r="G28" s="1">
        <v>180386</v>
      </c>
      <c r="I28" s="1">
        <f t="shared" si="0"/>
        <v>27915</v>
      </c>
      <c r="J28" s="1">
        <f t="shared" si="1"/>
        <v>2971</v>
      </c>
      <c r="K28" s="1">
        <f t="shared" si="2"/>
        <v>2259</v>
      </c>
      <c r="L28" s="1">
        <f t="shared" si="3"/>
        <v>4839</v>
      </c>
      <c r="M28" s="1">
        <f t="shared" si="4"/>
        <v>37984</v>
      </c>
      <c r="N28" s="1">
        <f t="shared" si="5"/>
        <v>180386</v>
      </c>
      <c r="O28" s="2">
        <f t="shared" si="6"/>
        <v>0.1547514773873804</v>
      </c>
      <c r="P28" s="2">
        <f t="shared" si="7"/>
        <v>1.6470236049360817E-2</v>
      </c>
      <c r="Q28" s="2">
        <f t="shared" si="8"/>
        <v>1.2523144811681616E-2</v>
      </c>
      <c r="R28" s="2">
        <f t="shared" si="9"/>
        <v>2.6825806880800062E-2</v>
      </c>
      <c r="S28" s="2">
        <f t="shared" si="10"/>
        <v>0.73491470092670597</v>
      </c>
      <c r="T28" s="2">
        <f t="shared" si="11"/>
        <v>7.8217144060657121E-2</v>
      </c>
      <c r="U28" s="2">
        <f t="shared" si="12"/>
        <v>5.9472409435551814E-2</v>
      </c>
      <c r="V28" s="2">
        <f t="shared" si="13"/>
        <v>0.12739574557708508</v>
      </c>
    </row>
    <row r="29" spans="1:22" ht="15.75">
      <c r="A29" s="1">
        <v>2002</v>
      </c>
      <c r="B29" s="1">
        <v>3181</v>
      </c>
      <c r="C29" s="1">
        <v>2233</v>
      </c>
      <c r="D29" s="1">
        <v>0</v>
      </c>
      <c r="E29" s="1">
        <v>4895</v>
      </c>
      <c r="F29" s="1">
        <v>30072</v>
      </c>
      <c r="G29" s="1">
        <v>177640</v>
      </c>
      <c r="I29" s="1">
        <f t="shared" si="0"/>
        <v>30072</v>
      </c>
      <c r="J29" s="1">
        <f t="shared" si="1"/>
        <v>3181</v>
      </c>
      <c r="K29" s="1">
        <f t="shared" si="2"/>
        <v>2233</v>
      </c>
      <c r="L29" s="1">
        <f t="shared" si="3"/>
        <v>4895</v>
      </c>
      <c r="M29" s="1">
        <f t="shared" si="4"/>
        <v>40381</v>
      </c>
      <c r="N29" s="1">
        <f t="shared" si="5"/>
        <v>177640</v>
      </c>
      <c r="O29" s="2">
        <f t="shared" si="6"/>
        <v>0.16928619680252197</v>
      </c>
      <c r="P29" s="2">
        <f t="shared" si="7"/>
        <v>1.7907002927268632E-2</v>
      </c>
      <c r="Q29" s="2">
        <f t="shared" si="8"/>
        <v>1.2570367034451701E-2</v>
      </c>
      <c r="R29" s="2">
        <f t="shared" si="9"/>
        <v>2.7555730691285748E-2</v>
      </c>
      <c r="S29" s="2">
        <f t="shared" si="10"/>
        <v>0.74470666897798465</v>
      </c>
      <c r="T29" s="2">
        <f t="shared" si="11"/>
        <v>7.8774671256283901E-2</v>
      </c>
      <c r="U29" s="2">
        <f t="shared" si="12"/>
        <v>5.5298283846363386E-2</v>
      </c>
      <c r="V29" s="2">
        <f t="shared" si="13"/>
        <v>0.12122037591936802</v>
      </c>
    </row>
    <row r="30" spans="1:22" ht="15.75">
      <c r="A30" s="1">
        <v>2003</v>
      </c>
      <c r="B30" s="1">
        <v>2981</v>
      </c>
      <c r="C30" s="1">
        <v>3133</v>
      </c>
      <c r="D30" s="1">
        <v>0</v>
      </c>
      <c r="E30" s="1">
        <v>5094</v>
      </c>
      <c r="F30" s="1">
        <v>31567</v>
      </c>
      <c r="G30" s="1">
        <v>183542</v>
      </c>
      <c r="I30" s="1">
        <f t="shared" si="0"/>
        <v>31567</v>
      </c>
      <c r="J30" s="1">
        <f t="shared" si="1"/>
        <v>2981</v>
      </c>
      <c r="K30" s="1">
        <f t="shared" si="2"/>
        <v>3133</v>
      </c>
      <c r="L30" s="1">
        <f t="shared" si="3"/>
        <v>5094</v>
      </c>
      <c r="M30" s="1">
        <f t="shared" si="4"/>
        <v>42775</v>
      </c>
      <c r="N30" s="1">
        <f t="shared" si="5"/>
        <v>183542</v>
      </c>
      <c r="O30" s="2">
        <f t="shared" si="6"/>
        <v>0.17198788288239203</v>
      </c>
      <c r="P30" s="2">
        <f t="shared" si="7"/>
        <v>1.6241514203833456E-2</v>
      </c>
      <c r="Q30" s="2">
        <f t="shared" si="8"/>
        <v>1.7069662529557269E-2</v>
      </c>
      <c r="R30" s="2">
        <f t="shared" si="9"/>
        <v>2.7753865600244086E-2</v>
      </c>
      <c r="S30" s="2">
        <f t="shared" si="10"/>
        <v>0.73797779076563408</v>
      </c>
      <c r="T30" s="2">
        <f t="shared" si="11"/>
        <v>6.9690239625949738E-2</v>
      </c>
      <c r="U30" s="2">
        <f t="shared" si="12"/>
        <v>7.32437171244886E-2</v>
      </c>
      <c r="V30" s="2">
        <f t="shared" si="13"/>
        <v>0.11908825248392753</v>
      </c>
    </row>
    <row r="31" spans="1:22" ht="15.75">
      <c r="A31" s="1">
        <v>2004</v>
      </c>
      <c r="B31" s="1">
        <v>2922</v>
      </c>
      <c r="C31" s="1">
        <v>4493</v>
      </c>
      <c r="D31" s="1">
        <v>0</v>
      </c>
      <c r="E31" s="1">
        <v>5018</v>
      </c>
      <c r="F31" s="1">
        <v>33088</v>
      </c>
      <c r="G31" s="1">
        <v>195124</v>
      </c>
      <c r="I31" s="1">
        <f t="shared" si="0"/>
        <v>33088</v>
      </c>
      <c r="J31" s="1">
        <f t="shared" si="1"/>
        <v>2922</v>
      </c>
      <c r="K31" s="1">
        <f t="shared" si="2"/>
        <v>4493</v>
      </c>
      <c r="L31" s="1">
        <f t="shared" si="3"/>
        <v>5018</v>
      </c>
      <c r="M31" s="1">
        <f t="shared" si="4"/>
        <v>45521</v>
      </c>
      <c r="N31" s="1">
        <f t="shared" si="5"/>
        <v>195124</v>
      </c>
      <c r="O31" s="2">
        <f t="shared" si="6"/>
        <v>0.16957421947069556</v>
      </c>
      <c r="P31" s="2">
        <f t="shared" si="7"/>
        <v>1.4975092761526004E-2</v>
      </c>
      <c r="Q31" s="2">
        <f t="shared" si="8"/>
        <v>2.3026383222976159E-2</v>
      </c>
      <c r="R31" s="2">
        <f t="shared" si="9"/>
        <v>2.5716979971710296E-2</v>
      </c>
      <c r="S31" s="2">
        <f t="shared" si="10"/>
        <v>0.72687331121899779</v>
      </c>
      <c r="T31" s="2">
        <f t="shared" si="11"/>
        <v>6.4190153994859514E-2</v>
      </c>
      <c r="U31" s="2">
        <f t="shared" si="12"/>
        <v>9.8701698117352424E-2</v>
      </c>
      <c r="V31" s="2">
        <f t="shared" si="13"/>
        <v>0.11023483666879023</v>
      </c>
    </row>
    <row r="32" spans="1:22" ht="15.75">
      <c r="A32" s="1">
        <v>2005</v>
      </c>
      <c r="B32" s="1">
        <v>3314</v>
      </c>
      <c r="C32" s="1">
        <v>4071</v>
      </c>
      <c r="D32" s="1">
        <v>0</v>
      </c>
      <c r="E32" s="1">
        <v>5115</v>
      </c>
      <c r="F32" s="1">
        <v>35069</v>
      </c>
      <c r="G32" s="1">
        <v>206558</v>
      </c>
      <c r="I32" s="1">
        <f t="shared" si="0"/>
        <v>35069</v>
      </c>
      <c r="J32" s="1">
        <f t="shared" si="1"/>
        <v>3314</v>
      </c>
      <c r="K32" s="1">
        <f t="shared" si="2"/>
        <v>4071</v>
      </c>
      <c r="L32" s="1">
        <f t="shared" si="3"/>
        <v>5115</v>
      </c>
      <c r="M32" s="1">
        <f t="shared" si="4"/>
        <v>47569</v>
      </c>
      <c r="N32" s="1">
        <f t="shared" si="5"/>
        <v>206558</v>
      </c>
      <c r="O32" s="2">
        <f t="shared" si="6"/>
        <v>0.16977798003466338</v>
      </c>
      <c r="P32" s="2">
        <f t="shared" si="7"/>
        <v>1.6043919867543256E-2</v>
      </c>
      <c r="Q32" s="2">
        <f t="shared" si="8"/>
        <v>1.9708750084721966E-2</v>
      </c>
      <c r="R32" s="2">
        <f t="shared" si="9"/>
        <v>2.4763020555969753E-2</v>
      </c>
      <c r="S32" s="2">
        <f t="shared" si="10"/>
        <v>0.73722382223717131</v>
      </c>
      <c r="T32" s="2">
        <f t="shared" si="11"/>
        <v>6.9667220248481154E-2</v>
      </c>
      <c r="U32" s="2">
        <f t="shared" si="12"/>
        <v>8.5580945573798056E-2</v>
      </c>
      <c r="V32" s="2">
        <f t="shared" si="13"/>
        <v>0.10752801194054952</v>
      </c>
    </row>
    <row r="33" spans="1:22" ht="15.75">
      <c r="A33" s="1">
        <v>2006</v>
      </c>
      <c r="B33" s="1">
        <v>3517</v>
      </c>
      <c r="C33" s="1">
        <v>3777</v>
      </c>
      <c r="D33" s="1">
        <v>0</v>
      </c>
      <c r="E33" s="1">
        <v>5240</v>
      </c>
      <c r="F33" s="1">
        <v>34772</v>
      </c>
      <c r="G33" s="1">
        <v>216358</v>
      </c>
      <c r="I33" s="1">
        <f t="shared" si="0"/>
        <v>34772</v>
      </c>
      <c r="J33" s="1">
        <f t="shared" si="1"/>
        <v>3517</v>
      </c>
      <c r="K33" s="1">
        <f t="shared" si="2"/>
        <v>3777</v>
      </c>
      <c r="L33" s="1">
        <f t="shared" si="3"/>
        <v>5240</v>
      </c>
      <c r="M33" s="1">
        <f t="shared" si="4"/>
        <v>47306</v>
      </c>
      <c r="N33" s="1">
        <f t="shared" si="5"/>
        <v>216358</v>
      </c>
      <c r="O33" s="2">
        <f t="shared" si="6"/>
        <v>0.16071511106591851</v>
      </c>
      <c r="P33" s="2">
        <f t="shared" si="7"/>
        <v>1.6255465478512466E-2</v>
      </c>
      <c r="Q33" s="2">
        <f t="shared" si="8"/>
        <v>1.7457177455883304E-2</v>
      </c>
      <c r="R33" s="2">
        <f t="shared" si="9"/>
        <v>2.421911831316614E-2</v>
      </c>
      <c r="S33" s="2">
        <f t="shared" si="10"/>
        <v>0.73504418044222719</v>
      </c>
      <c r="T33" s="2">
        <f t="shared" si="11"/>
        <v>7.4345748953621102E-2</v>
      </c>
      <c r="U33" s="2">
        <f t="shared" si="12"/>
        <v>7.9841880522555281E-2</v>
      </c>
      <c r="V33" s="2">
        <f t="shared" si="13"/>
        <v>0.11076819008159641</v>
      </c>
    </row>
    <row r="34" spans="1:22" ht="15.75">
      <c r="A34" s="1">
        <v>2007</v>
      </c>
      <c r="B34" s="1">
        <v>3794</v>
      </c>
      <c r="C34" s="1">
        <v>3678</v>
      </c>
      <c r="D34" s="1">
        <v>0</v>
      </c>
      <c r="E34" s="1">
        <v>5272</v>
      </c>
      <c r="F34" s="1">
        <v>34565</v>
      </c>
      <c r="G34" s="1">
        <v>227445</v>
      </c>
      <c r="I34" s="1">
        <f t="shared" si="0"/>
        <v>34565</v>
      </c>
      <c r="J34" s="1">
        <f t="shared" si="1"/>
        <v>3794</v>
      </c>
      <c r="K34" s="1">
        <f t="shared" si="2"/>
        <v>3678</v>
      </c>
      <c r="L34" s="1">
        <f t="shared" si="3"/>
        <v>5272</v>
      </c>
      <c r="M34" s="1">
        <f t="shared" si="4"/>
        <v>47309</v>
      </c>
      <c r="N34" s="1">
        <f t="shared" si="5"/>
        <v>227445</v>
      </c>
      <c r="O34" s="2">
        <f t="shared" si="6"/>
        <v>0.15197080612895425</v>
      </c>
      <c r="P34" s="2">
        <f t="shared" si="7"/>
        <v>1.6680955835476709E-2</v>
      </c>
      <c r="Q34" s="2">
        <f t="shared" si="8"/>
        <v>1.6170942425641363E-2</v>
      </c>
      <c r="R34" s="2">
        <f t="shared" si="9"/>
        <v>2.3179230143551187E-2</v>
      </c>
      <c r="S34" s="2">
        <f t="shared" si="10"/>
        <v>0.73062208036525822</v>
      </c>
      <c r="T34" s="2">
        <f t="shared" si="11"/>
        <v>8.0196157179395045E-2</v>
      </c>
      <c r="U34" s="2">
        <f t="shared" si="12"/>
        <v>7.774419243695703E-2</v>
      </c>
      <c r="V34" s="2">
        <f t="shared" si="13"/>
        <v>0.11143757001838973</v>
      </c>
    </row>
    <row r="35" spans="1:22" ht="15.75">
      <c r="A35" s="1">
        <v>2008</v>
      </c>
      <c r="B35" s="1">
        <v>3983</v>
      </c>
      <c r="C35" s="1">
        <v>3776</v>
      </c>
      <c r="D35" s="1">
        <v>0</v>
      </c>
      <c r="E35" s="1">
        <v>5248</v>
      </c>
      <c r="F35" s="1">
        <v>30121</v>
      </c>
      <c r="G35" s="1">
        <v>221998</v>
      </c>
      <c r="I35" s="1">
        <f t="shared" si="0"/>
        <v>30121</v>
      </c>
      <c r="J35" s="1">
        <f t="shared" si="1"/>
        <v>3983</v>
      </c>
      <c r="K35" s="1">
        <f t="shared" si="2"/>
        <v>3776</v>
      </c>
      <c r="L35" s="1">
        <f t="shared" si="3"/>
        <v>5248</v>
      </c>
      <c r="M35" s="1">
        <f t="shared" si="4"/>
        <v>43128</v>
      </c>
      <c r="N35" s="1">
        <f t="shared" si="5"/>
        <v>221998</v>
      </c>
      <c r="O35" s="2">
        <f t="shared" si="6"/>
        <v>0.13568140253515798</v>
      </c>
      <c r="P35" s="2">
        <f t="shared" si="7"/>
        <v>1.7941603077505204E-2</v>
      </c>
      <c r="Q35" s="2">
        <f t="shared" si="8"/>
        <v>1.7009162244704907E-2</v>
      </c>
      <c r="R35" s="2">
        <f t="shared" si="9"/>
        <v>2.3639852611284786E-2</v>
      </c>
      <c r="S35" s="2">
        <f t="shared" si="10"/>
        <v>0.6984093860137266</v>
      </c>
      <c r="T35" s="2">
        <f t="shared" si="11"/>
        <v>9.2352995733630122E-2</v>
      </c>
      <c r="U35" s="2">
        <f t="shared" si="12"/>
        <v>8.7553329623446488E-2</v>
      </c>
      <c r="V35" s="2">
        <f t="shared" si="13"/>
        <v>0.12168428862919681</v>
      </c>
    </row>
    <row r="36" spans="1:22" ht="15.75">
      <c r="A36" s="1">
        <v>2009</v>
      </c>
      <c r="B36" s="1">
        <v>3639</v>
      </c>
      <c r="C36" s="1">
        <v>3797</v>
      </c>
      <c r="D36" s="1">
        <v>0</v>
      </c>
      <c r="E36" s="1">
        <v>5440</v>
      </c>
      <c r="F36" s="1">
        <v>29621</v>
      </c>
      <c r="G36" s="1">
        <v>209961</v>
      </c>
      <c r="I36" s="1">
        <f t="shared" si="0"/>
        <v>29621</v>
      </c>
      <c r="J36" s="1">
        <f t="shared" si="1"/>
        <v>3639</v>
      </c>
      <c r="K36" s="1">
        <f t="shared" si="2"/>
        <v>3797</v>
      </c>
      <c r="L36" s="1">
        <f t="shared" si="3"/>
        <v>5440</v>
      </c>
      <c r="M36" s="1">
        <f t="shared" si="4"/>
        <v>42497</v>
      </c>
      <c r="N36" s="1">
        <f t="shared" si="5"/>
        <v>209961</v>
      </c>
      <c r="O36" s="2">
        <f t="shared" si="6"/>
        <v>0.14107858126032929</v>
      </c>
      <c r="P36" s="2">
        <f t="shared" si="7"/>
        <v>1.7331790189606643E-2</v>
      </c>
      <c r="Q36" s="2">
        <f t="shared" si="8"/>
        <v>1.8084310895833035E-2</v>
      </c>
      <c r="R36" s="2">
        <f t="shared" si="9"/>
        <v>2.5909573682731554E-2</v>
      </c>
      <c r="S36" s="2">
        <f t="shared" si="10"/>
        <v>0.69701390686401388</v>
      </c>
      <c r="T36" s="2">
        <f t="shared" si="11"/>
        <v>8.562957385227192E-2</v>
      </c>
      <c r="U36" s="2">
        <f t="shared" si="12"/>
        <v>8.9347483351766011E-2</v>
      </c>
      <c r="V36" s="2">
        <f t="shared" si="13"/>
        <v>0.12800903593194815</v>
      </c>
    </row>
    <row r="37" spans="1:22" ht="15.75">
      <c r="A37" s="1">
        <v>2010</v>
      </c>
      <c r="B37" s="1">
        <v>3427</v>
      </c>
      <c r="C37" s="1">
        <v>4216</v>
      </c>
      <c r="D37" s="1">
        <v>0</v>
      </c>
      <c r="E37" s="1">
        <v>5241</v>
      </c>
      <c r="F37" s="1">
        <v>31237</v>
      </c>
      <c r="G37" s="1">
        <v>212762</v>
      </c>
      <c r="I37" s="1">
        <f t="shared" si="0"/>
        <v>31237</v>
      </c>
      <c r="J37" s="1">
        <f t="shared" si="1"/>
        <v>3427</v>
      </c>
      <c r="K37" s="1">
        <f t="shared" si="2"/>
        <v>4216</v>
      </c>
      <c r="L37" s="1">
        <f t="shared" si="3"/>
        <v>5241</v>
      </c>
      <c r="M37" s="1">
        <f t="shared" si="4"/>
        <v>44121</v>
      </c>
      <c r="N37" s="1">
        <f t="shared" si="5"/>
        <v>212762</v>
      </c>
      <c r="O37" s="2">
        <f t="shared" si="6"/>
        <v>0.14681663078933269</v>
      </c>
      <c r="P37" s="2">
        <f t="shared" si="7"/>
        <v>1.6107199593912446E-2</v>
      </c>
      <c r="Q37" s="2">
        <f t="shared" si="8"/>
        <v>1.9815568569575392E-2</v>
      </c>
      <c r="R37" s="2">
        <f t="shared" si="9"/>
        <v>2.4633158176742088E-2</v>
      </c>
      <c r="S37" s="2">
        <f t="shared" si="10"/>
        <v>0.70798485981732051</v>
      </c>
      <c r="T37" s="2">
        <f t="shared" si="11"/>
        <v>7.7672763536637879E-2</v>
      </c>
      <c r="U37" s="2">
        <f t="shared" si="12"/>
        <v>9.5555404455928014E-2</v>
      </c>
      <c r="V37" s="2">
        <f t="shared" si="13"/>
        <v>0.11878697219011355</v>
      </c>
    </row>
    <row r="38" spans="1:22" ht="15.75">
      <c r="A38" s="1">
        <v>2011</v>
      </c>
      <c r="B38" s="1">
        <v>3683</v>
      </c>
      <c r="C38" s="1">
        <v>4414</v>
      </c>
      <c r="D38" s="1">
        <v>0</v>
      </c>
      <c r="E38" s="1">
        <v>5359</v>
      </c>
      <c r="F38" s="1">
        <v>31838</v>
      </c>
      <c r="G38" s="1">
        <v>227431</v>
      </c>
      <c r="I38" s="1">
        <f t="shared" si="0"/>
        <v>31838</v>
      </c>
      <c r="J38" s="1">
        <f t="shared" si="1"/>
        <v>3683</v>
      </c>
      <c r="K38" s="1">
        <f t="shared" si="2"/>
        <v>4414</v>
      </c>
      <c r="L38" s="1">
        <f t="shared" si="3"/>
        <v>5359</v>
      </c>
      <c r="M38" s="1">
        <f t="shared" si="4"/>
        <v>45294</v>
      </c>
      <c r="N38" s="1">
        <f t="shared" si="5"/>
        <v>227431</v>
      </c>
      <c r="O38" s="2">
        <f t="shared" si="6"/>
        <v>0.13998971116514458</v>
      </c>
      <c r="P38" s="2">
        <f t="shared" si="7"/>
        <v>1.6193922552334553E-2</v>
      </c>
      <c r="Q38" s="2">
        <f t="shared" si="8"/>
        <v>1.9408084210156048E-2</v>
      </c>
      <c r="R38" s="2">
        <f t="shared" si="9"/>
        <v>2.3563190594070291E-2</v>
      </c>
      <c r="S38" s="2">
        <f t="shared" si="10"/>
        <v>0.70291870887976338</v>
      </c>
      <c r="T38" s="2">
        <f t="shared" si="11"/>
        <v>8.1313198216099267E-2</v>
      </c>
      <c r="U38" s="2">
        <f t="shared" si="12"/>
        <v>9.7452201174548503E-2</v>
      </c>
      <c r="V38" s="2">
        <f t="shared" si="13"/>
        <v>0.11831589172958891</v>
      </c>
    </row>
    <row r="39" spans="1:22" ht="15.75">
      <c r="A39" s="1">
        <v>2012</v>
      </c>
      <c r="B39" s="1">
        <v>3888</v>
      </c>
      <c r="C39" s="1">
        <v>4372</v>
      </c>
      <c r="D39" s="1">
        <v>0</v>
      </c>
      <c r="E39" s="1">
        <v>5380</v>
      </c>
      <c r="F39" s="1">
        <v>33049</v>
      </c>
      <c r="G39" s="1">
        <v>232511</v>
      </c>
      <c r="I39" s="1">
        <f t="shared" si="0"/>
        <v>33049</v>
      </c>
      <c r="J39" s="1">
        <f t="shared" si="1"/>
        <v>3888</v>
      </c>
      <c r="K39" s="1">
        <f t="shared" si="2"/>
        <v>4372</v>
      </c>
      <c r="L39" s="1">
        <f t="shared" si="3"/>
        <v>5380</v>
      </c>
      <c r="M39" s="1">
        <f t="shared" si="4"/>
        <v>46689</v>
      </c>
      <c r="N39" s="1">
        <f t="shared" si="5"/>
        <v>232511</v>
      </c>
      <c r="O39" s="2">
        <f t="shared" si="6"/>
        <v>0.14213951167901734</v>
      </c>
      <c r="P39" s="2">
        <f t="shared" si="7"/>
        <v>1.6721789506733014E-2</v>
      </c>
      <c r="Q39" s="2">
        <f t="shared" si="8"/>
        <v>1.8803411451501221E-2</v>
      </c>
      <c r="R39" s="2">
        <f t="shared" si="9"/>
        <v>2.3138690212506075E-2</v>
      </c>
      <c r="S39" s="2">
        <f t="shared" si="10"/>
        <v>0.70785409839576774</v>
      </c>
      <c r="T39" s="2">
        <f t="shared" si="11"/>
        <v>8.3274432949945382E-2</v>
      </c>
      <c r="U39" s="2">
        <f t="shared" si="12"/>
        <v>9.3640900426224596E-2</v>
      </c>
      <c r="V39" s="2">
        <f t="shared" si="13"/>
        <v>0.11523056822806228</v>
      </c>
    </row>
    <row r="40" spans="1:22" ht="15.75">
      <c r="A40" s="1">
        <v>2013</v>
      </c>
      <c r="B40" s="1">
        <v>4066</v>
      </c>
      <c r="C40" s="1">
        <v>4515</v>
      </c>
      <c r="D40" s="1">
        <v>0</v>
      </c>
      <c r="E40" s="1">
        <v>5604</v>
      </c>
      <c r="F40" s="1">
        <v>34428</v>
      </c>
      <c r="G40" s="1">
        <v>243532</v>
      </c>
      <c r="I40" s="1">
        <f t="shared" si="0"/>
        <v>34428</v>
      </c>
      <c r="J40" s="1">
        <f t="shared" si="1"/>
        <v>4066</v>
      </c>
      <c r="K40" s="1">
        <f t="shared" si="2"/>
        <v>4515</v>
      </c>
      <c r="L40" s="1">
        <f t="shared" si="3"/>
        <v>5604</v>
      </c>
      <c r="M40" s="1">
        <f t="shared" si="4"/>
        <v>48613</v>
      </c>
      <c r="N40" s="1">
        <f t="shared" si="5"/>
        <v>243532</v>
      </c>
      <c r="O40" s="2">
        <f t="shared" si="6"/>
        <v>0.14136951201484815</v>
      </c>
      <c r="P40" s="2">
        <f t="shared" si="7"/>
        <v>1.6695957820738138E-2</v>
      </c>
      <c r="Q40" s="2">
        <f t="shared" si="8"/>
        <v>1.8539658032619942E-2</v>
      </c>
      <c r="R40" s="2">
        <f t="shared" si="9"/>
        <v>2.3011349637829935E-2</v>
      </c>
      <c r="S40" s="2">
        <f t="shared" si="10"/>
        <v>0.7082056240100385</v>
      </c>
      <c r="T40" s="2">
        <f t="shared" si="11"/>
        <v>8.3640178553061939E-2</v>
      </c>
      <c r="U40" s="2">
        <f t="shared" si="12"/>
        <v>9.2876391088803412E-2</v>
      </c>
      <c r="V40" s="2">
        <f t="shared" si="13"/>
        <v>0.11527780634809619</v>
      </c>
    </row>
    <row r="41" spans="1:22" ht="15.75">
      <c r="A41" s="1">
        <v>2014</v>
      </c>
      <c r="B41" s="1">
        <v>4412</v>
      </c>
      <c r="C41" s="1">
        <v>5092</v>
      </c>
      <c r="D41" s="1">
        <v>0</v>
      </c>
      <c r="E41" s="1">
        <v>5836</v>
      </c>
      <c r="F41" s="1">
        <v>36131</v>
      </c>
      <c r="G41" s="1">
        <v>256310</v>
      </c>
      <c r="I41" s="1">
        <f t="shared" si="0"/>
        <v>36131</v>
      </c>
      <c r="J41" s="1">
        <f t="shared" si="1"/>
        <v>4412</v>
      </c>
      <c r="K41" s="1">
        <f t="shared" si="2"/>
        <v>5092</v>
      </c>
      <c r="L41" s="1">
        <f t="shared" si="3"/>
        <v>5836</v>
      </c>
      <c r="M41" s="1">
        <f t="shared" si="4"/>
        <v>51471</v>
      </c>
      <c r="N41" s="1">
        <f t="shared" si="5"/>
        <v>256310</v>
      </c>
      <c r="O41" s="2">
        <f t="shared" si="6"/>
        <v>0.14096601771292575</v>
      </c>
      <c r="P41" s="2">
        <f t="shared" si="7"/>
        <v>1.7213530490421756E-2</v>
      </c>
      <c r="Q41" s="2">
        <f t="shared" si="8"/>
        <v>1.9866567828020758E-2</v>
      </c>
      <c r="R41" s="2">
        <f t="shared" si="9"/>
        <v>2.2769302797393781E-2</v>
      </c>
      <c r="S41" s="2">
        <f t="shared" si="10"/>
        <v>0.70196809854092601</v>
      </c>
      <c r="T41" s="2">
        <f t="shared" si="11"/>
        <v>8.5718171397485957E-2</v>
      </c>
      <c r="U41" s="2">
        <f t="shared" si="12"/>
        <v>9.892949427833149E-2</v>
      </c>
      <c r="V41" s="2">
        <f t="shared" si="13"/>
        <v>0.11338423578325658</v>
      </c>
    </row>
    <row r="42" spans="1:22">
      <c r="A42" s="1">
        <v>2015</v>
      </c>
    </row>
    <row r="43" spans="1:22">
      <c r="A43" s="1" t="s">
        <v>31</v>
      </c>
    </row>
    <row r="44" spans="1:22">
      <c r="A44" s="1" t="s">
        <v>32</v>
      </c>
    </row>
    <row r="45" spans="1:22">
      <c r="A45" s="1" t="s">
        <v>33</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dimension ref="A1:S45"/>
  <sheetViews>
    <sheetView workbookViewId="0">
      <selection activeCell="J8" sqref="J8"/>
    </sheetView>
  </sheetViews>
  <sheetFormatPr defaultColWidth="8.875" defaultRowHeight="15"/>
  <cols>
    <col min="1" max="16384" width="8.875" style="1"/>
  </cols>
  <sheetData>
    <row r="1" spans="1:19">
      <c r="A1" s="1" t="s">
        <v>1</v>
      </c>
    </row>
    <row r="2" spans="1:19">
      <c r="A2" s="1" t="s">
        <v>2</v>
      </c>
    </row>
    <row r="3" spans="1:19">
      <c r="A3" s="1" t="s">
        <v>3</v>
      </c>
    </row>
    <row r="4" spans="1:19">
      <c r="A4" s="1" t="s">
        <v>4</v>
      </c>
      <c r="B4" s="1" t="s">
        <v>5</v>
      </c>
      <c r="C4" s="1" t="s">
        <v>5</v>
      </c>
      <c r="D4" s="1" t="s">
        <v>5</v>
      </c>
      <c r="E4" s="1" t="s">
        <v>5</v>
      </c>
      <c r="F4" s="1" t="s">
        <v>5</v>
      </c>
      <c r="G4" s="1" t="s">
        <v>5</v>
      </c>
      <c r="H4" s="1" t="s">
        <v>5</v>
      </c>
    </row>
    <row r="5" spans="1:19">
      <c r="A5" s="1" t="s">
        <v>6</v>
      </c>
      <c r="B5" s="1" t="s">
        <v>7</v>
      </c>
      <c r="C5" s="1" t="s">
        <v>7</v>
      </c>
      <c r="D5" s="1" t="s">
        <v>7</v>
      </c>
      <c r="E5" s="1" t="s">
        <v>7</v>
      </c>
      <c r="F5" s="1" t="s">
        <v>7</v>
      </c>
      <c r="G5" s="1" t="s">
        <v>7</v>
      </c>
      <c r="H5" s="1" t="s">
        <v>8</v>
      </c>
    </row>
    <row r="6" spans="1:19">
      <c r="A6" s="1" t="s">
        <v>12</v>
      </c>
      <c r="B6" s="1" t="s">
        <v>13</v>
      </c>
      <c r="C6" s="1" t="s">
        <v>13</v>
      </c>
      <c r="D6" s="1" t="s">
        <v>13</v>
      </c>
      <c r="E6" s="1" t="s">
        <v>13</v>
      </c>
      <c r="F6" s="1" t="s">
        <v>13</v>
      </c>
      <c r="G6" s="1" t="s">
        <v>13</v>
      </c>
      <c r="H6" s="1" t="s">
        <v>14</v>
      </c>
      <c r="O6" s="1" t="s">
        <v>42</v>
      </c>
    </row>
    <row r="7" spans="1:19">
      <c r="A7" s="1" t="s">
        <v>27</v>
      </c>
      <c r="B7" s="1" t="s">
        <v>16</v>
      </c>
      <c r="C7" s="1" t="s">
        <v>28</v>
      </c>
      <c r="D7" s="1" t="s">
        <v>17</v>
      </c>
      <c r="E7" s="1" t="s">
        <v>24</v>
      </c>
      <c r="F7" s="1" t="s">
        <v>29</v>
      </c>
      <c r="G7" s="1" t="s">
        <v>30</v>
      </c>
      <c r="H7" s="1" t="s">
        <v>26</v>
      </c>
      <c r="I7" s="1" t="s">
        <v>16</v>
      </c>
      <c r="J7" s="1" t="s">
        <v>98</v>
      </c>
      <c r="K7" s="1" t="s">
        <v>24</v>
      </c>
      <c r="L7" s="1" t="s">
        <v>44</v>
      </c>
      <c r="M7" s="1" t="s">
        <v>45</v>
      </c>
      <c r="N7" s="1" t="s">
        <v>26</v>
      </c>
      <c r="O7" s="1" t="s">
        <v>16</v>
      </c>
      <c r="P7" s="1" t="s">
        <v>43</v>
      </c>
      <c r="Q7" s="1" t="s">
        <v>24</v>
      </c>
      <c r="R7" s="1" t="s">
        <v>44</v>
      </c>
      <c r="S7" s="1" t="s">
        <v>45</v>
      </c>
    </row>
    <row r="8" spans="1:19" ht="15.75">
      <c r="A8" s="1">
        <v>1981</v>
      </c>
      <c r="B8" s="1">
        <v>7270</v>
      </c>
      <c r="C8" s="1">
        <v>922</v>
      </c>
      <c r="D8" s="1">
        <v>0</v>
      </c>
      <c r="E8" s="1">
        <v>2250</v>
      </c>
      <c r="F8" s="1">
        <v>1567</v>
      </c>
      <c r="G8" s="1">
        <v>273</v>
      </c>
      <c r="H8" s="1">
        <v>37787</v>
      </c>
      <c r="I8" s="1">
        <f>B8</f>
        <v>7270</v>
      </c>
      <c r="J8" s="1">
        <f>C8+D8</f>
        <v>922</v>
      </c>
      <c r="K8" s="1">
        <f>E8</f>
        <v>2250</v>
      </c>
      <c r="L8" s="1">
        <f>F8+G8</f>
        <v>1840</v>
      </c>
      <c r="M8" s="1">
        <f>SUM(I8:L8)</f>
        <v>12282</v>
      </c>
      <c r="N8" s="1">
        <f>H8</f>
        <v>37787</v>
      </c>
      <c r="O8" s="2">
        <f>I8/$N8</f>
        <v>0.19239420964882104</v>
      </c>
      <c r="P8" s="2">
        <f t="shared" ref="P8:S23" si="0">J8/$N8</f>
        <v>2.439992590044195E-2</v>
      </c>
      <c r="Q8" s="2">
        <f t="shared" si="0"/>
        <v>5.9544287717998252E-2</v>
      </c>
      <c r="R8" s="2">
        <f t="shared" si="0"/>
        <v>4.8693995289385235E-2</v>
      </c>
      <c r="S8" s="2">
        <f t="shared" si="0"/>
        <v>0.32503241855664644</v>
      </c>
    </row>
    <row r="9" spans="1:19" ht="15.75">
      <c r="A9" s="1">
        <v>1982</v>
      </c>
      <c r="B9" s="1">
        <v>7844</v>
      </c>
      <c r="C9" s="1">
        <v>1118</v>
      </c>
      <c r="D9" s="1">
        <v>0</v>
      </c>
      <c r="E9" s="1">
        <v>3054</v>
      </c>
      <c r="F9" s="1">
        <v>1749</v>
      </c>
      <c r="G9" s="1">
        <v>320</v>
      </c>
      <c r="H9" s="1">
        <v>41735</v>
      </c>
      <c r="I9" s="1">
        <f t="shared" ref="I9:I41" si="1">B9</f>
        <v>7844</v>
      </c>
      <c r="J9" s="1">
        <f t="shared" ref="J9:J41" si="2">C9+D9</f>
        <v>1118</v>
      </c>
      <c r="K9" s="1">
        <f t="shared" ref="K9:K41" si="3">E9</f>
        <v>3054</v>
      </c>
      <c r="L9" s="1">
        <f t="shared" ref="L9:L41" si="4">F9+G9</f>
        <v>2069</v>
      </c>
      <c r="M9" s="1">
        <f t="shared" ref="M9:M41" si="5">SUM(I9:L9)</f>
        <v>14085</v>
      </c>
      <c r="N9" s="1">
        <f t="shared" ref="N9:N41" si="6">H9</f>
        <v>41735</v>
      </c>
      <c r="O9" s="2">
        <f t="shared" ref="O9:S41" si="7">I9/$N9</f>
        <v>0.18794776566431054</v>
      </c>
      <c r="P9" s="2">
        <f t="shared" si="0"/>
        <v>2.6788067569186533E-2</v>
      </c>
      <c r="Q9" s="2">
        <f t="shared" si="0"/>
        <v>7.3175991374146404E-2</v>
      </c>
      <c r="R9" s="2">
        <f t="shared" si="0"/>
        <v>4.9574697496106386E-2</v>
      </c>
      <c r="S9" s="2">
        <f t="shared" si="0"/>
        <v>0.33748652210374985</v>
      </c>
    </row>
    <row r="10" spans="1:19" ht="15.75">
      <c r="A10" s="1">
        <v>1983</v>
      </c>
      <c r="B10" s="1">
        <v>9166</v>
      </c>
      <c r="C10" s="1">
        <v>1367</v>
      </c>
      <c r="D10" s="1">
        <v>0</v>
      </c>
      <c r="E10" s="1">
        <v>3189</v>
      </c>
      <c r="F10" s="1">
        <v>1868</v>
      </c>
      <c r="G10" s="1">
        <v>359</v>
      </c>
      <c r="H10" s="1">
        <v>46778</v>
      </c>
      <c r="I10" s="1">
        <f t="shared" si="1"/>
        <v>9166</v>
      </c>
      <c r="J10" s="1">
        <f t="shared" si="2"/>
        <v>1367</v>
      </c>
      <c r="K10" s="1">
        <f t="shared" si="3"/>
        <v>3189</v>
      </c>
      <c r="L10" s="1">
        <f t="shared" si="4"/>
        <v>2227</v>
      </c>
      <c r="M10" s="1">
        <f t="shared" si="5"/>
        <v>15949</v>
      </c>
      <c r="N10" s="1">
        <f t="shared" si="6"/>
        <v>46778</v>
      </c>
      <c r="O10" s="2">
        <f t="shared" si="7"/>
        <v>0.19594681260421565</v>
      </c>
      <c r="P10" s="2">
        <f t="shared" si="0"/>
        <v>2.9223139082474668E-2</v>
      </c>
      <c r="Q10" s="2">
        <f t="shared" si="0"/>
        <v>6.8173072812005645E-2</v>
      </c>
      <c r="R10" s="2">
        <f t="shared" si="0"/>
        <v>4.7607849843943735E-2</v>
      </c>
      <c r="S10" s="2">
        <f t="shared" si="0"/>
        <v>0.34095087434263971</v>
      </c>
    </row>
    <row r="11" spans="1:19" ht="15.75">
      <c r="A11" s="1">
        <v>1984</v>
      </c>
      <c r="B11" s="1">
        <v>10454</v>
      </c>
      <c r="C11" s="1">
        <v>1549</v>
      </c>
      <c r="D11" s="1">
        <v>0</v>
      </c>
      <c r="E11" s="1">
        <v>3176</v>
      </c>
      <c r="F11" s="1">
        <v>1998</v>
      </c>
      <c r="G11" s="1">
        <v>381</v>
      </c>
      <c r="H11" s="1">
        <v>51069</v>
      </c>
      <c r="I11" s="1">
        <f t="shared" si="1"/>
        <v>10454</v>
      </c>
      <c r="J11" s="1">
        <f t="shared" si="2"/>
        <v>1549</v>
      </c>
      <c r="K11" s="1">
        <f t="shared" si="3"/>
        <v>3176</v>
      </c>
      <c r="L11" s="1">
        <f t="shared" si="4"/>
        <v>2379</v>
      </c>
      <c r="M11" s="1">
        <f t="shared" si="5"/>
        <v>17558</v>
      </c>
      <c r="N11" s="1">
        <f t="shared" si="6"/>
        <v>51069</v>
      </c>
      <c r="O11" s="2">
        <f t="shared" si="7"/>
        <v>0.20470344044332178</v>
      </c>
      <c r="P11" s="2">
        <f t="shared" si="0"/>
        <v>3.0331512267716226E-2</v>
      </c>
      <c r="Q11" s="2">
        <f t="shared" si="0"/>
        <v>6.2190369891715128E-2</v>
      </c>
      <c r="R11" s="2">
        <f t="shared" si="0"/>
        <v>4.6584033366621633E-2</v>
      </c>
      <c r="S11" s="2">
        <f t="shared" si="0"/>
        <v>0.34380935596937479</v>
      </c>
    </row>
    <row r="12" spans="1:19" ht="15.75">
      <c r="A12" s="1">
        <v>1985</v>
      </c>
      <c r="B12" s="1">
        <v>11816</v>
      </c>
      <c r="C12" s="1">
        <v>1796</v>
      </c>
      <c r="D12" s="1">
        <v>0</v>
      </c>
      <c r="E12" s="1">
        <v>3241</v>
      </c>
      <c r="F12" s="1">
        <v>2128</v>
      </c>
      <c r="G12" s="1">
        <v>387</v>
      </c>
      <c r="H12" s="1">
        <v>54480</v>
      </c>
      <c r="I12" s="1">
        <f t="shared" si="1"/>
        <v>11816</v>
      </c>
      <c r="J12" s="1">
        <f t="shared" si="2"/>
        <v>1796</v>
      </c>
      <c r="K12" s="1">
        <f t="shared" si="3"/>
        <v>3241</v>
      </c>
      <c r="L12" s="1">
        <f t="shared" si="4"/>
        <v>2515</v>
      </c>
      <c r="M12" s="1">
        <f t="shared" si="5"/>
        <v>19368</v>
      </c>
      <c r="N12" s="1">
        <f t="shared" si="6"/>
        <v>54480</v>
      </c>
      <c r="O12" s="2">
        <f t="shared" si="7"/>
        <v>0.21688693098384729</v>
      </c>
      <c r="P12" s="2">
        <f t="shared" si="0"/>
        <v>3.2966226138032302E-2</v>
      </c>
      <c r="Q12" s="2">
        <f t="shared" si="0"/>
        <v>5.9489720998531573E-2</v>
      </c>
      <c r="R12" s="2">
        <f t="shared" si="0"/>
        <v>4.6163729809104256E-2</v>
      </c>
      <c r="S12" s="2">
        <f t="shared" si="0"/>
        <v>0.35550660792951544</v>
      </c>
    </row>
    <row r="13" spans="1:19" ht="15.75">
      <c r="A13" s="1">
        <v>1986</v>
      </c>
      <c r="B13" s="1">
        <v>13198</v>
      </c>
      <c r="C13" s="1">
        <v>1935</v>
      </c>
      <c r="D13" s="1">
        <v>0</v>
      </c>
      <c r="E13" s="1">
        <v>3390</v>
      </c>
      <c r="F13" s="1">
        <v>2149</v>
      </c>
      <c r="G13" s="1">
        <v>440</v>
      </c>
      <c r="H13" s="1">
        <v>60338</v>
      </c>
      <c r="I13" s="1">
        <f t="shared" si="1"/>
        <v>13198</v>
      </c>
      <c r="J13" s="1">
        <f t="shared" si="2"/>
        <v>1935</v>
      </c>
      <c r="K13" s="1">
        <f t="shared" si="3"/>
        <v>3390</v>
      </c>
      <c r="L13" s="1">
        <f t="shared" si="4"/>
        <v>2589</v>
      </c>
      <c r="M13" s="1">
        <f t="shared" si="5"/>
        <v>21112</v>
      </c>
      <c r="N13" s="1">
        <f t="shared" si="6"/>
        <v>60338</v>
      </c>
      <c r="O13" s="2">
        <f t="shared" si="7"/>
        <v>0.21873446252776027</v>
      </c>
      <c r="P13" s="2">
        <f t="shared" si="0"/>
        <v>3.2069342702774374E-2</v>
      </c>
      <c r="Q13" s="2">
        <f t="shared" si="0"/>
        <v>5.6183499618814012E-2</v>
      </c>
      <c r="R13" s="2">
        <f t="shared" si="0"/>
        <v>4.290828333720044E-2</v>
      </c>
      <c r="S13" s="2">
        <f t="shared" si="0"/>
        <v>0.34989558818654909</v>
      </c>
    </row>
    <row r="14" spans="1:19" ht="15.75">
      <c r="A14" s="1">
        <v>1987</v>
      </c>
      <c r="B14" s="1">
        <v>14548</v>
      </c>
      <c r="C14" s="1">
        <v>2107</v>
      </c>
      <c r="D14" s="1">
        <v>0</v>
      </c>
      <c r="E14" s="1">
        <v>3728</v>
      </c>
      <c r="F14" s="1">
        <v>2199</v>
      </c>
      <c r="G14" s="1">
        <v>493</v>
      </c>
      <c r="H14" s="1">
        <v>68261</v>
      </c>
      <c r="I14" s="1">
        <f t="shared" si="1"/>
        <v>14548</v>
      </c>
      <c r="J14" s="1">
        <f t="shared" si="2"/>
        <v>2107</v>
      </c>
      <c r="K14" s="1">
        <f t="shared" si="3"/>
        <v>3728</v>
      </c>
      <c r="L14" s="1">
        <f t="shared" si="4"/>
        <v>2692</v>
      </c>
      <c r="M14" s="1">
        <f t="shared" si="5"/>
        <v>23075</v>
      </c>
      <c r="N14" s="1">
        <f t="shared" si="6"/>
        <v>68261</v>
      </c>
      <c r="O14" s="2">
        <f t="shared" si="7"/>
        <v>0.21312315963727457</v>
      </c>
      <c r="P14" s="2">
        <f t="shared" si="0"/>
        <v>3.0866819999707008E-2</v>
      </c>
      <c r="Q14" s="2">
        <f t="shared" si="0"/>
        <v>5.4613908381066785E-2</v>
      </c>
      <c r="R14" s="2">
        <f t="shared" si="0"/>
        <v>3.9436867318087925E-2</v>
      </c>
      <c r="S14" s="2">
        <f t="shared" si="0"/>
        <v>0.33804075533613631</v>
      </c>
    </row>
    <row r="15" spans="1:19" ht="15.75">
      <c r="A15" s="1">
        <v>1988</v>
      </c>
      <c r="B15" s="1">
        <v>16925</v>
      </c>
      <c r="C15" s="1">
        <v>2259</v>
      </c>
      <c r="D15" s="1">
        <v>0</v>
      </c>
      <c r="E15" s="1">
        <v>4153</v>
      </c>
      <c r="F15" s="1">
        <v>2265</v>
      </c>
      <c r="G15" s="1">
        <v>534</v>
      </c>
      <c r="H15" s="1">
        <v>77764</v>
      </c>
      <c r="I15" s="1">
        <f t="shared" si="1"/>
        <v>16925</v>
      </c>
      <c r="J15" s="1">
        <f t="shared" si="2"/>
        <v>2259</v>
      </c>
      <c r="K15" s="1">
        <f t="shared" si="3"/>
        <v>4153</v>
      </c>
      <c r="L15" s="1">
        <f t="shared" si="4"/>
        <v>2799</v>
      </c>
      <c r="M15" s="1">
        <f t="shared" si="5"/>
        <v>26136</v>
      </c>
      <c r="N15" s="1">
        <f t="shared" si="6"/>
        <v>77764</v>
      </c>
      <c r="O15" s="2">
        <f t="shared" si="7"/>
        <v>0.21764569723779642</v>
      </c>
      <c r="P15" s="2">
        <f t="shared" si="0"/>
        <v>2.9049431613600123E-2</v>
      </c>
      <c r="Q15" s="2">
        <f t="shared" si="0"/>
        <v>5.3405174630934624E-2</v>
      </c>
      <c r="R15" s="2">
        <f t="shared" si="0"/>
        <v>3.5993518851910912E-2</v>
      </c>
      <c r="S15" s="2">
        <f t="shared" si="0"/>
        <v>0.33609382233424206</v>
      </c>
    </row>
    <row r="16" spans="1:19" ht="15.75">
      <c r="A16" s="1">
        <v>1989</v>
      </c>
      <c r="B16" s="1">
        <v>18468</v>
      </c>
      <c r="C16" s="1">
        <v>2388</v>
      </c>
      <c r="D16" s="1">
        <v>0</v>
      </c>
      <c r="E16" s="1">
        <v>4481</v>
      </c>
      <c r="F16" s="1">
        <v>2371</v>
      </c>
      <c r="G16" s="1">
        <v>483</v>
      </c>
      <c r="H16" s="1">
        <v>83302</v>
      </c>
      <c r="I16" s="1">
        <f t="shared" si="1"/>
        <v>18468</v>
      </c>
      <c r="J16" s="1">
        <f t="shared" si="2"/>
        <v>2388</v>
      </c>
      <c r="K16" s="1">
        <f t="shared" si="3"/>
        <v>4481</v>
      </c>
      <c r="L16" s="1">
        <f t="shared" si="4"/>
        <v>2854</v>
      </c>
      <c r="M16" s="1">
        <f t="shared" si="5"/>
        <v>28191</v>
      </c>
      <c r="N16" s="1">
        <f t="shared" si="6"/>
        <v>83302</v>
      </c>
      <c r="O16" s="2">
        <f t="shared" si="7"/>
        <v>0.22169935895896858</v>
      </c>
      <c r="P16" s="2">
        <f t="shared" si="0"/>
        <v>2.8666778708794506E-2</v>
      </c>
      <c r="Q16" s="2">
        <f t="shared" si="0"/>
        <v>5.3792225876929722E-2</v>
      </c>
      <c r="R16" s="2">
        <f t="shared" si="0"/>
        <v>3.4260882091666466E-2</v>
      </c>
      <c r="S16" s="2">
        <f t="shared" si="0"/>
        <v>0.33841924563635928</v>
      </c>
    </row>
    <row r="17" spans="1:19" ht="15.75">
      <c r="A17" s="1">
        <v>1990</v>
      </c>
      <c r="B17" s="1">
        <v>18668</v>
      </c>
      <c r="C17" s="1">
        <v>2624</v>
      </c>
      <c r="D17" s="1">
        <v>0</v>
      </c>
      <c r="E17" s="1">
        <v>4745</v>
      </c>
      <c r="F17" s="1">
        <v>2391</v>
      </c>
      <c r="G17" s="1">
        <v>581</v>
      </c>
      <c r="H17" s="1">
        <v>92403</v>
      </c>
      <c r="I17" s="1">
        <f t="shared" si="1"/>
        <v>18668</v>
      </c>
      <c r="J17" s="1">
        <f t="shared" si="2"/>
        <v>2624</v>
      </c>
      <c r="K17" s="1">
        <f t="shared" si="3"/>
        <v>4745</v>
      </c>
      <c r="L17" s="1">
        <f t="shared" si="4"/>
        <v>2972</v>
      </c>
      <c r="M17" s="1">
        <f t="shared" si="5"/>
        <v>29009</v>
      </c>
      <c r="N17" s="1">
        <f t="shared" si="6"/>
        <v>92403</v>
      </c>
      <c r="O17" s="2">
        <f t="shared" si="7"/>
        <v>0.2020280726816229</v>
      </c>
      <c r="P17" s="2">
        <f t="shared" si="0"/>
        <v>2.8397346406501954E-2</v>
      </c>
      <c r="Q17" s="2">
        <f t="shared" si="0"/>
        <v>5.1351146607794121E-2</v>
      </c>
      <c r="R17" s="2">
        <f t="shared" si="0"/>
        <v>3.2163457896388643E-2</v>
      </c>
      <c r="S17" s="2">
        <f t="shared" si="0"/>
        <v>0.3139400235923076</v>
      </c>
    </row>
    <row r="18" spans="1:19" ht="15.75">
      <c r="A18" s="1">
        <v>1991</v>
      </c>
      <c r="B18" s="1">
        <v>18692</v>
      </c>
      <c r="C18" s="1">
        <v>2853</v>
      </c>
      <c r="D18" s="1">
        <v>0</v>
      </c>
      <c r="E18" s="1">
        <v>4782</v>
      </c>
      <c r="F18" s="1">
        <v>2364</v>
      </c>
      <c r="G18" s="1">
        <v>603</v>
      </c>
      <c r="H18" s="1">
        <v>92133</v>
      </c>
      <c r="I18" s="1">
        <f t="shared" si="1"/>
        <v>18692</v>
      </c>
      <c r="J18" s="1">
        <f t="shared" si="2"/>
        <v>2853</v>
      </c>
      <c r="K18" s="1">
        <f t="shared" si="3"/>
        <v>4782</v>
      </c>
      <c r="L18" s="1">
        <f t="shared" si="4"/>
        <v>2967</v>
      </c>
      <c r="M18" s="1">
        <f t="shared" si="5"/>
        <v>29294</v>
      </c>
      <c r="N18" s="1">
        <f t="shared" si="6"/>
        <v>92133</v>
      </c>
      <c r="O18" s="2">
        <f t="shared" si="7"/>
        <v>0.20288061823667958</v>
      </c>
      <c r="P18" s="2">
        <f t="shared" si="0"/>
        <v>3.0966103350590992E-2</v>
      </c>
      <c r="Q18" s="2">
        <f t="shared" si="0"/>
        <v>5.1903226856826544E-2</v>
      </c>
      <c r="R18" s="2">
        <f t="shared" si="0"/>
        <v>3.2203445019699781E-2</v>
      </c>
      <c r="S18" s="2">
        <f t="shared" si="0"/>
        <v>0.31795339346379692</v>
      </c>
    </row>
    <row r="19" spans="1:19" ht="15.75">
      <c r="A19" s="1">
        <v>1992</v>
      </c>
      <c r="B19" s="1">
        <v>18585</v>
      </c>
      <c r="C19" s="1">
        <v>2829</v>
      </c>
      <c r="D19" s="1">
        <v>0</v>
      </c>
      <c r="E19" s="1">
        <v>5554</v>
      </c>
      <c r="F19" s="1">
        <v>2381</v>
      </c>
      <c r="G19" s="1">
        <v>603</v>
      </c>
      <c r="H19" s="1">
        <v>93522</v>
      </c>
      <c r="I19" s="1">
        <f t="shared" si="1"/>
        <v>18585</v>
      </c>
      <c r="J19" s="1">
        <f t="shared" si="2"/>
        <v>2829</v>
      </c>
      <c r="K19" s="1">
        <f t="shared" si="3"/>
        <v>5554</v>
      </c>
      <c r="L19" s="1">
        <f t="shared" si="4"/>
        <v>2984</v>
      </c>
      <c r="M19" s="1">
        <f t="shared" si="5"/>
        <v>29952</v>
      </c>
      <c r="N19" s="1">
        <f t="shared" si="6"/>
        <v>93522</v>
      </c>
      <c r="O19" s="2">
        <f t="shared" si="7"/>
        <v>0.19872329505357028</v>
      </c>
      <c r="P19" s="2">
        <f t="shared" si="0"/>
        <v>3.0249566946814653E-2</v>
      </c>
      <c r="Q19" s="2">
        <f t="shared" si="0"/>
        <v>5.9387096084343789E-2</v>
      </c>
      <c r="R19" s="2">
        <f t="shared" si="0"/>
        <v>3.1906930989499795E-2</v>
      </c>
      <c r="S19" s="2">
        <f t="shared" si="0"/>
        <v>0.32026688907422851</v>
      </c>
    </row>
    <row r="20" spans="1:19" ht="15.75">
      <c r="A20" s="1">
        <v>1993</v>
      </c>
      <c r="B20" s="1">
        <v>18874</v>
      </c>
      <c r="C20" s="1">
        <v>2462</v>
      </c>
      <c r="D20" s="1">
        <v>531</v>
      </c>
      <c r="E20" s="1">
        <v>5818</v>
      </c>
      <c r="F20" s="1">
        <v>2408</v>
      </c>
      <c r="G20" s="1">
        <v>587</v>
      </c>
      <c r="H20" s="1">
        <v>97532</v>
      </c>
      <c r="I20" s="1">
        <f t="shared" si="1"/>
        <v>18874</v>
      </c>
      <c r="J20" s="1">
        <f t="shared" si="2"/>
        <v>2993</v>
      </c>
      <c r="K20" s="1">
        <f t="shared" si="3"/>
        <v>5818</v>
      </c>
      <c r="L20" s="1">
        <f t="shared" si="4"/>
        <v>2995</v>
      </c>
      <c r="M20" s="1">
        <f t="shared" si="5"/>
        <v>30680</v>
      </c>
      <c r="N20" s="1">
        <f t="shared" si="6"/>
        <v>97532</v>
      </c>
      <c r="O20" s="2">
        <f t="shared" si="7"/>
        <v>0.19351597424435057</v>
      </c>
      <c r="P20" s="2">
        <f t="shared" si="0"/>
        <v>3.0687364147151706E-2</v>
      </c>
      <c r="Q20" s="2">
        <f t="shared" si="0"/>
        <v>5.9652216708362384E-2</v>
      </c>
      <c r="R20" s="2">
        <f t="shared" si="0"/>
        <v>3.0707870237460525E-2</v>
      </c>
      <c r="S20" s="2">
        <f t="shared" si="0"/>
        <v>0.31456342533732518</v>
      </c>
    </row>
    <row r="21" spans="1:19" ht="15.75">
      <c r="A21" s="1">
        <v>1994</v>
      </c>
      <c r="B21" s="1">
        <v>20446</v>
      </c>
      <c r="C21" s="1">
        <v>1861</v>
      </c>
      <c r="D21" s="1">
        <v>545</v>
      </c>
      <c r="E21" s="1">
        <v>6068</v>
      </c>
      <c r="F21" s="1">
        <v>2477</v>
      </c>
      <c r="G21" s="1">
        <v>621</v>
      </c>
      <c r="H21" s="1">
        <v>106706</v>
      </c>
      <c r="I21" s="1">
        <f t="shared" si="1"/>
        <v>20446</v>
      </c>
      <c r="J21" s="1">
        <f t="shared" si="2"/>
        <v>2406</v>
      </c>
      <c r="K21" s="1">
        <f t="shared" si="3"/>
        <v>6068</v>
      </c>
      <c r="L21" s="1">
        <f t="shared" si="4"/>
        <v>3098</v>
      </c>
      <c r="M21" s="1">
        <f t="shared" si="5"/>
        <v>32018</v>
      </c>
      <c r="N21" s="1">
        <f t="shared" si="6"/>
        <v>106706</v>
      </c>
      <c r="O21" s="2">
        <f t="shared" si="7"/>
        <v>0.19161059359361235</v>
      </c>
      <c r="P21" s="2">
        <f t="shared" si="0"/>
        <v>2.2547935448803253E-2</v>
      </c>
      <c r="Q21" s="2">
        <f t="shared" si="0"/>
        <v>5.6866530466890337E-2</v>
      </c>
      <c r="R21" s="2">
        <f t="shared" si="0"/>
        <v>2.903304406500103E-2</v>
      </c>
      <c r="S21" s="2">
        <f t="shared" si="0"/>
        <v>0.30005810357430696</v>
      </c>
    </row>
    <row r="22" spans="1:19" ht="15.75">
      <c r="A22" s="1">
        <v>1995</v>
      </c>
      <c r="B22" s="1">
        <v>21321</v>
      </c>
      <c r="C22" s="1">
        <v>1854</v>
      </c>
      <c r="D22" s="1">
        <v>566</v>
      </c>
      <c r="E22" s="1">
        <v>6264</v>
      </c>
      <c r="F22" s="1">
        <v>2502</v>
      </c>
      <c r="G22" s="1">
        <v>647</v>
      </c>
      <c r="H22" s="1">
        <v>112203</v>
      </c>
      <c r="I22" s="1">
        <f t="shared" si="1"/>
        <v>21321</v>
      </c>
      <c r="J22" s="1">
        <f t="shared" si="2"/>
        <v>2420</v>
      </c>
      <c r="K22" s="1">
        <f t="shared" si="3"/>
        <v>6264</v>
      </c>
      <c r="L22" s="1">
        <f t="shared" si="4"/>
        <v>3149</v>
      </c>
      <c r="M22" s="1">
        <f t="shared" si="5"/>
        <v>33154</v>
      </c>
      <c r="N22" s="1">
        <f t="shared" si="6"/>
        <v>112203</v>
      </c>
      <c r="O22" s="2">
        <f t="shared" si="7"/>
        <v>0.19002165717494185</v>
      </c>
      <c r="P22" s="2">
        <f t="shared" si="0"/>
        <v>2.1568050765131058E-2</v>
      </c>
      <c r="Q22" s="2">
        <f t="shared" si="0"/>
        <v>5.5827384294537583E-2</v>
      </c>
      <c r="R22" s="2">
        <f t="shared" si="0"/>
        <v>2.8065203247684998E-2</v>
      </c>
      <c r="S22" s="2">
        <f t="shared" si="0"/>
        <v>0.29548229548229549</v>
      </c>
    </row>
    <row r="23" spans="1:19" ht="15.75">
      <c r="A23" s="1">
        <v>1996</v>
      </c>
      <c r="B23" s="1">
        <v>21145</v>
      </c>
      <c r="C23" s="1">
        <v>1908</v>
      </c>
      <c r="D23" s="1">
        <v>674</v>
      </c>
      <c r="E23" s="1">
        <v>6379</v>
      </c>
      <c r="F23" s="1">
        <v>2601</v>
      </c>
      <c r="G23" s="1">
        <v>585</v>
      </c>
      <c r="H23" s="1">
        <v>117977</v>
      </c>
      <c r="I23" s="1">
        <f t="shared" si="1"/>
        <v>21145</v>
      </c>
      <c r="J23" s="1">
        <f t="shared" si="2"/>
        <v>2582</v>
      </c>
      <c r="K23" s="1">
        <f t="shared" si="3"/>
        <v>6379</v>
      </c>
      <c r="L23" s="1">
        <f t="shared" si="4"/>
        <v>3186</v>
      </c>
      <c r="M23" s="1">
        <f t="shared" si="5"/>
        <v>33292</v>
      </c>
      <c r="N23" s="1">
        <f t="shared" si="6"/>
        <v>117977</v>
      </c>
      <c r="O23" s="2">
        <f t="shared" si="7"/>
        <v>0.17922984988599472</v>
      </c>
      <c r="P23" s="2">
        <f t="shared" si="0"/>
        <v>2.1885621773735559E-2</v>
      </c>
      <c r="Q23" s="2">
        <f t="shared" si="0"/>
        <v>5.4069861074616241E-2</v>
      </c>
      <c r="R23" s="2">
        <f t="shared" si="0"/>
        <v>2.7005263737847209E-2</v>
      </c>
      <c r="S23" s="2">
        <f t="shared" si="0"/>
        <v>0.28219059647219374</v>
      </c>
    </row>
    <row r="24" spans="1:19" ht="15.75">
      <c r="A24" s="1">
        <v>1997</v>
      </c>
      <c r="B24" s="1">
        <v>22034</v>
      </c>
      <c r="C24" s="1">
        <v>2027</v>
      </c>
      <c r="D24" s="1">
        <v>742</v>
      </c>
      <c r="E24" s="1">
        <v>6567</v>
      </c>
      <c r="F24" s="1">
        <v>2740</v>
      </c>
      <c r="G24" s="1">
        <v>616</v>
      </c>
      <c r="H24" s="1">
        <v>123705</v>
      </c>
      <c r="I24" s="1">
        <f t="shared" si="1"/>
        <v>22034</v>
      </c>
      <c r="J24" s="1">
        <f t="shared" si="2"/>
        <v>2769</v>
      </c>
      <c r="K24" s="1">
        <f t="shared" si="3"/>
        <v>6567</v>
      </c>
      <c r="L24" s="1">
        <f t="shared" si="4"/>
        <v>3356</v>
      </c>
      <c r="M24" s="1">
        <f t="shared" si="5"/>
        <v>34726</v>
      </c>
      <c r="N24" s="1">
        <f t="shared" si="6"/>
        <v>123705</v>
      </c>
      <c r="O24" s="2">
        <f t="shared" si="7"/>
        <v>0.17811729517804453</v>
      </c>
      <c r="P24" s="2">
        <f t="shared" si="7"/>
        <v>2.2383897174730206E-2</v>
      </c>
      <c r="Q24" s="2">
        <f t="shared" si="7"/>
        <v>5.3085970655996122E-2</v>
      </c>
      <c r="R24" s="2">
        <f t="shared" si="7"/>
        <v>2.7129057030839496E-2</v>
      </c>
      <c r="S24" s="2">
        <f t="shared" si="7"/>
        <v>0.28071622003961039</v>
      </c>
    </row>
    <row r="25" spans="1:19" ht="15.75">
      <c r="A25" s="1">
        <v>1998</v>
      </c>
      <c r="B25" s="1">
        <v>23581</v>
      </c>
      <c r="C25" s="1">
        <v>2229</v>
      </c>
      <c r="D25" s="1">
        <v>783</v>
      </c>
      <c r="E25" s="1">
        <v>6754</v>
      </c>
      <c r="F25" s="1">
        <v>2833</v>
      </c>
      <c r="G25" s="1">
        <v>590</v>
      </c>
      <c r="H25" s="1">
        <v>128603</v>
      </c>
      <c r="I25" s="1">
        <f t="shared" si="1"/>
        <v>23581</v>
      </c>
      <c r="J25" s="1">
        <f t="shared" si="2"/>
        <v>3012</v>
      </c>
      <c r="K25" s="1">
        <f t="shared" si="3"/>
        <v>6754</v>
      </c>
      <c r="L25" s="1">
        <f t="shared" si="4"/>
        <v>3423</v>
      </c>
      <c r="M25" s="1">
        <f t="shared" si="5"/>
        <v>36770</v>
      </c>
      <c r="N25" s="1">
        <f t="shared" si="6"/>
        <v>128603</v>
      </c>
      <c r="O25" s="2">
        <f t="shared" si="7"/>
        <v>0.18336275203533356</v>
      </c>
      <c r="P25" s="2">
        <f t="shared" si="7"/>
        <v>2.3420915530741895E-2</v>
      </c>
      <c r="Q25" s="2">
        <f t="shared" si="7"/>
        <v>5.2518214971656957E-2</v>
      </c>
      <c r="R25" s="2">
        <f t="shared" si="7"/>
        <v>2.661679743085309E-2</v>
      </c>
      <c r="S25" s="2">
        <f t="shared" si="7"/>
        <v>0.2859186799685855</v>
      </c>
    </row>
    <row r="26" spans="1:19" ht="15.75">
      <c r="A26" s="1">
        <v>1999</v>
      </c>
      <c r="B26" s="1">
        <v>25542</v>
      </c>
      <c r="C26" s="1">
        <v>2325</v>
      </c>
      <c r="D26" s="1">
        <v>829</v>
      </c>
      <c r="E26" s="1">
        <v>7037</v>
      </c>
      <c r="F26" s="1">
        <v>2963</v>
      </c>
      <c r="G26" s="1">
        <v>626</v>
      </c>
      <c r="H26" s="1">
        <v>138445</v>
      </c>
      <c r="I26" s="1">
        <f t="shared" si="1"/>
        <v>25542</v>
      </c>
      <c r="J26" s="1">
        <f t="shared" si="2"/>
        <v>3154</v>
      </c>
      <c r="K26" s="1">
        <f t="shared" si="3"/>
        <v>7037</v>
      </c>
      <c r="L26" s="1">
        <f t="shared" si="4"/>
        <v>3589</v>
      </c>
      <c r="M26" s="1">
        <f t="shared" si="5"/>
        <v>39322</v>
      </c>
      <c r="N26" s="1">
        <f t="shared" si="6"/>
        <v>138445</v>
      </c>
      <c r="O26" s="2">
        <f t="shared" si="7"/>
        <v>0.18449203654881</v>
      </c>
      <c r="P26" s="2">
        <f t="shared" si="7"/>
        <v>2.2781610025641951E-2</v>
      </c>
      <c r="Q26" s="2">
        <f t="shared" si="7"/>
        <v>5.0828849001408501E-2</v>
      </c>
      <c r="R26" s="2">
        <f t="shared" si="7"/>
        <v>2.5923651991765682E-2</v>
      </c>
      <c r="S26" s="2">
        <f t="shared" si="7"/>
        <v>0.28402614756762612</v>
      </c>
    </row>
    <row r="27" spans="1:19" ht="15.75">
      <c r="A27" s="1">
        <v>2000</v>
      </c>
      <c r="B27" s="1">
        <v>27382</v>
      </c>
      <c r="C27" s="1">
        <v>2302</v>
      </c>
      <c r="D27" s="1">
        <v>901</v>
      </c>
      <c r="E27" s="1">
        <v>7037</v>
      </c>
      <c r="F27" s="1">
        <v>3001</v>
      </c>
      <c r="G27" s="1">
        <v>632</v>
      </c>
      <c r="H27" s="1">
        <v>146750</v>
      </c>
      <c r="I27" s="1">
        <f t="shared" si="1"/>
        <v>27382</v>
      </c>
      <c r="J27" s="1">
        <f t="shared" si="2"/>
        <v>3203</v>
      </c>
      <c r="K27" s="1">
        <f t="shared" si="3"/>
        <v>7037</v>
      </c>
      <c r="L27" s="1">
        <f t="shared" si="4"/>
        <v>3633</v>
      </c>
      <c r="M27" s="1">
        <f t="shared" si="5"/>
        <v>41255</v>
      </c>
      <c r="N27" s="1">
        <f t="shared" si="6"/>
        <v>146750</v>
      </c>
      <c r="O27" s="2">
        <f t="shared" si="7"/>
        <v>0.18658943781942078</v>
      </c>
      <c r="P27" s="2">
        <f t="shared" si="7"/>
        <v>2.1826235093696762E-2</v>
      </c>
      <c r="Q27" s="2">
        <f t="shared" si="7"/>
        <v>4.7952299829642248E-2</v>
      </c>
      <c r="R27" s="2">
        <f t="shared" si="7"/>
        <v>2.4756388415672913E-2</v>
      </c>
      <c r="S27" s="2">
        <f t="shared" si="7"/>
        <v>0.2811243611584327</v>
      </c>
    </row>
    <row r="28" spans="1:19" ht="15.75">
      <c r="A28" s="1">
        <v>2001</v>
      </c>
      <c r="B28" s="1">
        <v>28200</v>
      </c>
      <c r="C28" s="1">
        <v>2608</v>
      </c>
      <c r="D28" s="1">
        <v>988</v>
      </c>
      <c r="E28" s="1">
        <v>7147</v>
      </c>
      <c r="F28" s="1">
        <v>3136</v>
      </c>
      <c r="G28" s="1">
        <v>637</v>
      </c>
      <c r="H28" s="1">
        <v>143447</v>
      </c>
      <c r="I28" s="1">
        <f t="shared" si="1"/>
        <v>28200</v>
      </c>
      <c r="J28" s="1">
        <f t="shared" si="2"/>
        <v>3596</v>
      </c>
      <c r="K28" s="1">
        <f t="shared" si="3"/>
        <v>7147</v>
      </c>
      <c r="L28" s="1">
        <f t="shared" si="4"/>
        <v>3773</v>
      </c>
      <c r="M28" s="1">
        <f t="shared" si="5"/>
        <v>42716</v>
      </c>
      <c r="N28" s="1">
        <f t="shared" si="6"/>
        <v>143447</v>
      </c>
      <c r="O28" s="2">
        <f t="shared" si="7"/>
        <v>0.19658828696312924</v>
      </c>
      <c r="P28" s="2">
        <f t="shared" si="7"/>
        <v>2.5068492195723855E-2</v>
      </c>
      <c r="Q28" s="2">
        <f t="shared" si="7"/>
        <v>4.9823279678208675E-2</v>
      </c>
      <c r="R28" s="2">
        <f t="shared" si="7"/>
        <v>2.6302397401130731E-2</v>
      </c>
      <c r="S28" s="2">
        <f t="shared" si="7"/>
        <v>0.29778245623819249</v>
      </c>
    </row>
    <row r="29" spans="1:19" ht="15.75">
      <c r="A29" s="1">
        <v>2002</v>
      </c>
      <c r="B29" s="1">
        <v>29298</v>
      </c>
      <c r="C29" s="1">
        <v>3730</v>
      </c>
      <c r="D29" s="1">
        <v>1094</v>
      </c>
      <c r="E29" s="1">
        <v>7323</v>
      </c>
      <c r="F29" s="1">
        <v>3324</v>
      </c>
      <c r="G29" s="1">
        <v>640</v>
      </c>
      <c r="H29" s="1">
        <v>146487</v>
      </c>
      <c r="I29" s="1">
        <f t="shared" si="1"/>
        <v>29298</v>
      </c>
      <c r="J29" s="1">
        <f t="shared" si="2"/>
        <v>4824</v>
      </c>
      <c r="K29" s="1">
        <f t="shared" si="3"/>
        <v>7323</v>
      </c>
      <c r="L29" s="1">
        <f t="shared" si="4"/>
        <v>3964</v>
      </c>
      <c r="M29" s="1">
        <f t="shared" si="5"/>
        <v>45409</v>
      </c>
      <c r="N29" s="1">
        <f t="shared" si="6"/>
        <v>146487</v>
      </c>
      <c r="O29" s="2">
        <f t="shared" si="7"/>
        <v>0.20000409592660098</v>
      </c>
      <c r="P29" s="2">
        <f t="shared" si="7"/>
        <v>3.2931249872002293E-2</v>
      </c>
      <c r="Q29" s="2">
        <f t="shared" si="7"/>
        <v>4.999078416514776E-2</v>
      </c>
      <c r="R29" s="2">
        <f t="shared" si="7"/>
        <v>2.7060421743909015E-2</v>
      </c>
      <c r="S29" s="2">
        <f t="shared" si="7"/>
        <v>0.30998655170766004</v>
      </c>
    </row>
    <row r="30" spans="1:19" ht="15.75">
      <c r="A30" s="1">
        <v>2003</v>
      </c>
      <c r="B30" s="1">
        <v>30584</v>
      </c>
      <c r="C30" s="1">
        <v>4306</v>
      </c>
      <c r="D30" s="1">
        <v>1180</v>
      </c>
      <c r="E30" s="1">
        <v>7683</v>
      </c>
      <c r="F30" s="1">
        <v>3483</v>
      </c>
      <c r="G30" s="1">
        <v>608</v>
      </c>
      <c r="H30" s="1">
        <v>152611</v>
      </c>
      <c r="I30" s="1">
        <f t="shared" si="1"/>
        <v>30584</v>
      </c>
      <c r="J30" s="1">
        <f t="shared" si="2"/>
        <v>5486</v>
      </c>
      <c r="K30" s="1">
        <f t="shared" si="3"/>
        <v>7683</v>
      </c>
      <c r="L30" s="1">
        <f t="shared" si="4"/>
        <v>4091</v>
      </c>
      <c r="M30" s="1">
        <f t="shared" si="5"/>
        <v>47844</v>
      </c>
      <c r="N30" s="1">
        <f t="shared" si="6"/>
        <v>152611</v>
      </c>
      <c r="O30" s="2">
        <f t="shared" si="7"/>
        <v>0.20040495115031026</v>
      </c>
      <c r="P30" s="2">
        <f t="shared" si="7"/>
        <v>3.5947605349548856E-2</v>
      </c>
      <c r="Q30" s="2">
        <f t="shared" si="7"/>
        <v>5.0343684269154913E-2</v>
      </c>
      <c r="R30" s="2">
        <f t="shared" si="7"/>
        <v>2.6806717733321977E-2</v>
      </c>
      <c r="S30" s="2">
        <f t="shared" si="7"/>
        <v>0.313502958502336</v>
      </c>
    </row>
    <row r="31" spans="1:19" ht="15.75">
      <c r="A31" s="1">
        <v>2004</v>
      </c>
      <c r="B31" s="1">
        <v>31871</v>
      </c>
      <c r="C31" s="1">
        <v>4634</v>
      </c>
      <c r="D31" s="1">
        <v>1256</v>
      </c>
      <c r="E31" s="1">
        <v>7780</v>
      </c>
      <c r="F31" s="1">
        <v>3715</v>
      </c>
      <c r="G31" s="1">
        <v>602</v>
      </c>
      <c r="H31" s="1">
        <v>163838</v>
      </c>
      <c r="I31" s="1">
        <f t="shared" si="1"/>
        <v>31871</v>
      </c>
      <c r="J31" s="1">
        <f t="shared" si="2"/>
        <v>5890</v>
      </c>
      <c r="K31" s="1">
        <f t="shared" si="3"/>
        <v>7780</v>
      </c>
      <c r="L31" s="1">
        <f t="shared" si="4"/>
        <v>4317</v>
      </c>
      <c r="M31" s="1">
        <f t="shared" si="5"/>
        <v>49858</v>
      </c>
      <c r="N31" s="1">
        <f t="shared" si="6"/>
        <v>163838</v>
      </c>
      <c r="O31" s="2">
        <f t="shared" si="7"/>
        <v>0.19452752108790392</v>
      </c>
      <c r="P31" s="2">
        <f t="shared" si="7"/>
        <v>3.5950145875804147E-2</v>
      </c>
      <c r="Q31" s="2">
        <f t="shared" si="7"/>
        <v>4.7485931224746397E-2</v>
      </c>
      <c r="R31" s="2">
        <f t="shared" si="7"/>
        <v>2.6349198598615706E-2</v>
      </c>
      <c r="S31" s="2">
        <f t="shared" si="7"/>
        <v>0.30431279678707013</v>
      </c>
    </row>
    <row r="32" spans="1:19" ht="15.75">
      <c r="A32" s="1">
        <v>2005</v>
      </c>
      <c r="B32" s="1">
        <v>33225</v>
      </c>
      <c r="C32" s="1">
        <v>4458</v>
      </c>
      <c r="D32" s="1">
        <v>1293</v>
      </c>
      <c r="E32" s="1">
        <v>7875</v>
      </c>
      <c r="F32" s="1">
        <v>3853</v>
      </c>
      <c r="G32" s="1">
        <v>639</v>
      </c>
      <c r="H32" s="1">
        <v>175599</v>
      </c>
      <c r="I32" s="1">
        <f t="shared" si="1"/>
        <v>33225</v>
      </c>
      <c r="J32" s="1">
        <f t="shared" si="2"/>
        <v>5751</v>
      </c>
      <c r="K32" s="1">
        <f t="shared" si="3"/>
        <v>7875</v>
      </c>
      <c r="L32" s="1">
        <f t="shared" si="4"/>
        <v>4492</v>
      </c>
      <c r="M32" s="1">
        <f t="shared" si="5"/>
        <v>51343</v>
      </c>
      <c r="N32" s="1">
        <f t="shared" si="6"/>
        <v>175599</v>
      </c>
      <c r="O32" s="2">
        <f t="shared" si="7"/>
        <v>0.18920950574889378</v>
      </c>
      <c r="P32" s="2">
        <f t="shared" si="7"/>
        <v>3.275075598380401E-2</v>
      </c>
      <c r="Q32" s="2">
        <f t="shared" si="7"/>
        <v>4.4846496847931933E-2</v>
      </c>
      <c r="R32" s="2">
        <f t="shared" si="7"/>
        <v>2.558101128138543E-2</v>
      </c>
      <c r="S32" s="2">
        <f t="shared" si="7"/>
        <v>0.29238776986201515</v>
      </c>
    </row>
    <row r="33" spans="1:19" ht="15.75">
      <c r="A33" s="1">
        <v>2006</v>
      </c>
      <c r="B33" s="1">
        <v>34962</v>
      </c>
      <c r="C33" s="1">
        <v>4297</v>
      </c>
      <c r="D33" s="1">
        <v>1390</v>
      </c>
      <c r="E33" s="1">
        <v>7938</v>
      </c>
      <c r="F33" s="1">
        <v>4269</v>
      </c>
      <c r="G33" s="1">
        <v>636</v>
      </c>
      <c r="H33" s="1">
        <v>188315</v>
      </c>
      <c r="I33" s="1">
        <f t="shared" si="1"/>
        <v>34962</v>
      </c>
      <c r="J33" s="1">
        <f t="shared" si="2"/>
        <v>5687</v>
      </c>
      <c r="K33" s="1">
        <f t="shared" si="3"/>
        <v>7938</v>
      </c>
      <c r="L33" s="1">
        <f t="shared" si="4"/>
        <v>4905</v>
      </c>
      <c r="M33" s="1">
        <f t="shared" si="5"/>
        <v>53492</v>
      </c>
      <c r="N33" s="1">
        <f t="shared" si="6"/>
        <v>188315</v>
      </c>
      <c r="O33" s="2">
        <f t="shared" si="7"/>
        <v>0.18565701085946421</v>
      </c>
      <c r="P33" s="2">
        <f t="shared" si="7"/>
        <v>3.0199399941587234E-2</v>
      </c>
      <c r="Q33" s="2">
        <f t="shared" si="7"/>
        <v>4.215277593394047E-2</v>
      </c>
      <c r="R33" s="2">
        <f t="shared" si="7"/>
        <v>2.6046783315189975E-2</v>
      </c>
      <c r="S33" s="2">
        <f t="shared" si="7"/>
        <v>0.28405597005018185</v>
      </c>
    </row>
    <row r="34" spans="1:19" ht="15.75">
      <c r="A34" s="1">
        <v>2007</v>
      </c>
      <c r="B34" s="1">
        <v>36448</v>
      </c>
      <c r="C34" s="1">
        <v>4163</v>
      </c>
      <c r="D34" s="1">
        <v>1571</v>
      </c>
      <c r="E34" s="1">
        <v>8034</v>
      </c>
      <c r="F34" s="1">
        <v>4461</v>
      </c>
      <c r="G34" s="1">
        <v>652</v>
      </c>
      <c r="H34" s="1">
        <v>195462</v>
      </c>
      <c r="I34" s="1">
        <f t="shared" si="1"/>
        <v>36448</v>
      </c>
      <c r="J34" s="1">
        <f t="shared" si="2"/>
        <v>5734</v>
      </c>
      <c r="K34" s="1">
        <f t="shared" si="3"/>
        <v>8034</v>
      </c>
      <c r="L34" s="1">
        <f t="shared" si="4"/>
        <v>5113</v>
      </c>
      <c r="M34" s="1">
        <f t="shared" si="5"/>
        <v>55329</v>
      </c>
      <c r="N34" s="1">
        <f t="shared" si="6"/>
        <v>195462</v>
      </c>
      <c r="O34" s="2">
        <f t="shared" si="7"/>
        <v>0.18647102761662113</v>
      </c>
      <c r="P34" s="2">
        <f t="shared" si="7"/>
        <v>2.933562533894056E-2</v>
      </c>
      <c r="Q34" s="2">
        <f t="shared" si="7"/>
        <v>4.1102618411762902E-2</v>
      </c>
      <c r="R34" s="2">
        <f t="shared" si="7"/>
        <v>2.6158537209278531E-2</v>
      </c>
      <c r="S34" s="2">
        <f t="shared" si="7"/>
        <v>0.28306780857660313</v>
      </c>
    </row>
    <row r="35" spans="1:19" ht="15.75">
      <c r="A35" s="1">
        <v>2008</v>
      </c>
      <c r="B35" s="1">
        <v>37466</v>
      </c>
      <c r="C35" s="1">
        <v>4066</v>
      </c>
      <c r="D35" s="1">
        <v>2166</v>
      </c>
      <c r="E35" s="1">
        <v>7805</v>
      </c>
      <c r="F35" s="1">
        <v>4655</v>
      </c>
      <c r="G35" s="1">
        <v>637</v>
      </c>
      <c r="H35" s="1">
        <v>199386</v>
      </c>
      <c r="I35" s="1">
        <f t="shared" si="1"/>
        <v>37466</v>
      </c>
      <c r="J35" s="1">
        <f t="shared" si="2"/>
        <v>6232</v>
      </c>
      <c r="K35" s="1">
        <f t="shared" si="3"/>
        <v>7805</v>
      </c>
      <c r="L35" s="1">
        <f t="shared" si="4"/>
        <v>5292</v>
      </c>
      <c r="M35" s="1">
        <f t="shared" si="5"/>
        <v>56795</v>
      </c>
      <c r="N35" s="1">
        <f t="shared" si="6"/>
        <v>199386</v>
      </c>
      <c r="O35" s="2">
        <f t="shared" si="7"/>
        <v>0.18790687410349774</v>
      </c>
      <c r="P35" s="2">
        <f t="shared" si="7"/>
        <v>3.1255955784257668E-2</v>
      </c>
      <c r="Q35" s="2">
        <f t="shared" si="7"/>
        <v>3.9145175689366353E-2</v>
      </c>
      <c r="R35" s="2">
        <f t="shared" si="7"/>
        <v>2.6541482350817009E-2</v>
      </c>
      <c r="S35" s="2">
        <f t="shared" si="7"/>
        <v>0.28484948792793879</v>
      </c>
    </row>
    <row r="36" spans="1:19" ht="15.75">
      <c r="A36" s="1">
        <v>2009</v>
      </c>
      <c r="B36" s="1">
        <v>37065</v>
      </c>
      <c r="C36" s="1">
        <v>4181</v>
      </c>
      <c r="D36" s="1">
        <v>2493</v>
      </c>
      <c r="E36" s="1">
        <v>7906</v>
      </c>
      <c r="F36" s="1">
        <v>4835</v>
      </c>
      <c r="G36" s="1">
        <v>936</v>
      </c>
      <c r="H36" s="1">
        <v>196446</v>
      </c>
      <c r="I36" s="1">
        <f t="shared" si="1"/>
        <v>37065</v>
      </c>
      <c r="J36" s="1">
        <f t="shared" si="2"/>
        <v>6674</v>
      </c>
      <c r="K36" s="1">
        <f t="shared" si="3"/>
        <v>7906</v>
      </c>
      <c r="L36" s="1">
        <f t="shared" si="4"/>
        <v>5771</v>
      </c>
      <c r="M36" s="1">
        <f t="shared" si="5"/>
        <v>57416</v>
      </c>
      <c r="N36" s="1">
        <f t="shared" si="6"/>
        <v>196446</v>
      </c>
      <c r="O36" s="2">
        <f t="shared" si="7"/>
        <v>0.18867780458752023</v>
      </c>
      <c r="P36" s="2">
        <f t="shared" si="7"/>
        <v>3.39737128778392E-2</v>
      </c>
      <c r="Q36" s="2">
        <f t="shared" si="7"/>
        <v>4.0245156429756776E-2</v>
      </c>
      <c r="R36" s="2">
        <f t="shared" si="7"/>
        <v>2.9377029819899616E-2</v>
      </c>
      <c r="S36" s="2">
        <f t="shared" si="7"/>
        <v>0.29227370371501582</v>
      </c>
    </row>
    <row r="37" spans="1:19" ht="15.75">
      <c r="A37" s="1">
        <v>2010</v>
      </c>
      <c r="B37" s="1">
        <v>40648</v>
      </c>
      <c r="C37" s="1">
        <v>4578</v>
      </c>
      <c r="D37" s="1">
        <v>2721</v>
      </c>
      <c r="E37" s="1">
        <v>8164</v>
      </c>
      <c r="F37" s="1">
        <v>4966</v>
      </c>
      <c r="G37" s="1">
        <v>1023</v>
      </c>
      <c r="H37" s="1">
        <v>200202</v>
      </c>
      <c r="I37" s="1">
        <f t="shared" si="1"/>
        <v>40648</v>
      </c>
      <c r="J37" s="1">
        <f t="shared" si="2"/>
        <v>7299</v>
      </c>
      <c r="K37" s="1">
        <f t="shared" si="3"/>
        <v>8164</v>
      </c>
      <c r="L37" s="1">
        <f t="shared" si="4"/>
        <v>5989</v>
      </c>
      <c r="M37" s="1">
        <f t="shared" si="5"/>
        <v>62100</v>
      </c>
      <c r="N37" s="1">
        <f t="shared" si="6"/>
        <v>200202</v>
      </c>
      <c r="O37" s="2">
        <f t="shared" si="7"/>
        <v>0.20303493471593689</v>
      </c>
      <c r="P37" s="2">
        <f t="shared" si="7"/>
        <v>3.64581772409866E-2</v>
      </c>
      <c r="Q37" s="2">
        <f t="shared" si="7"/>
        <v>4.0778813398467548E-2</v>
      </c>
      <c r="R37" s="2">
        <f t="shared" si="7"/>
        <v>2.9914786066073267E-2</v>
      </c>
      <c r="S37" s="2">
        <f t="shared" si="7"/>
        <v>0.31018671142146431</v>
      </c>
    </row>
    <row r="38" spans="1:19" ht="15.75">
      <c r="A38" s="1">
        <v>2011</v>
      </c>
      <c r="B38" s="1">
        <v>44595</v>
      </c>
      <c r="C38" s="1">
        <v>4591</v>
      </c>
      <c r="D38" s="1">
        <v>3077</v>
      </c>
      <c r="E38" s="1">
        <v>8549</v>
      </c>
      <c r="F38" s="1">
        <v>5167</v>
      </c>
      <c r="G38" s="1">
        <v>1097</v>
      </c>
      <c r="H38" s="1">
        <v>212380</v>
      </c>
      <c r="I38" s="1">
        <f t="shared" si="1"/>
        <v>44595</v>
      </c>
      <c r="J38" s="1">
        <f t="shared" si="2"/>
        <v>7668</v>
      </c>
      <c r="K38" s="1">
        <f t="shared" si="3"/>
        <v>8549</v>
      </c>
      <c r="L38" s="1">
        <f t="shared" si="4"/>
        <v>6264</v>
      </c>
      <c r="M38" s="1">
        <f t="shared" si="5"/>
        <v>67076</v>
      </c>
      <c r="N38" s="1">
        <f t="shared" si="6"/>
        <v>212380</v>
      </c>
      <c r="O38" s="2">
        <f t="shared" si="7"/>
        <v>0.20997739900178924</v>
      </c>
      <c r="P38" s="2">
        <f t="shared" si="7"/>
        <v>3.6105094641680005E-2</v>
      </c>
      <c r="Q38" s="2">
        <f t="shared" si="7"/>
        <v>4.0253319521612207E-2</v>
      </c>
      <c r="R38" s="2">
        <f t="shared" si="7"/>
        <v>2.9494302665034371E-2</v>
      </c>
      <c r="S38" s="2">
        <f t="shared" si="7"/>
        <v>0.31583011583011583</v>
      </c>
    </row>
    <row r="39" spans="1:19" ht="15.75">
      <c r="A39" s="1">
        <v>2012</v>
      </c>
      <c r="B39" s="1">
        <v>47811</v>
      </c>
      <c r="C39" s="1">
        <v>4588</v>
      </c>
      <c r="D39" s="1">
        <v>3342</v>
      </c>
      <c r="E39" s="1">
        <v>8591</v>
      </c>
      <c r="F39" s="1">
        <v>5349</v>
      </c>
      <c r="G39" s="1">
        <v>1122</v>
      </c>
      <c r="H39" s="1">
        <v>224362</v>
      </c>
      <c r="I39" s="1">
        <f t="shared" si="1"/>
        <v>47811</v>
      </c>
      <c r="J39" s="1">
        <f t="shared" si="2"/>
        <v>7930</v>
      </c>
      <c r="K39" s="1">
        <f t="shared" si="3"/>
        <v>8591</v>
      </c>
      <c r="L39" s="1">
        <f t="shared" si="4"/>
        <v>6471</v>
      </c>
      <c r="M39" s="1">
        <f t="shared" si="5"/>
        <v>70803</v>
      </c>
      <c r="N39" s="1">
        <f t="shared" si="6"/>
        <v>224362</v>
      </c>
      <c r="O39" s="2">
        <f t="shared" si="7"/>
        <v>0.21309758336973283</v>
      </c>
      <c r="P39" s="2">
        <f t="shared" si="7"/>
        <v>3.5344666209072839E-2</v>
      </c>
      <c r="Q39" s="2">
        <f t="shared" si="7"/>
        <v>3.8290797906953944E-2</v>
      </c>
      <c r="R39" s="2">
        <f t="shared" si="7"/>
        <v>2.8841782476533458E-2</v>
      </c>
      <c r="S39" s="2">
        <f t="shared" si="7"/>
        <v>0.31557482996229308</v>
      </c>
    </row>
    <row r="40" spans="1:19" ht="15.75">
      <c r="A40" s="1">
        <v>2013</v>
      </c>
      <c r="B40" s="1">
        <v>48312</v>
      </c>
      <c r="C40" s="1">
        <v>4829</v>
      </c>
      <c r="D40" s="1">
        <v>3482</v>
      </c>
      <c r="E40" s="1">
        <v>8948</v>
      </c>
      <c r="F40" s="1">
        <v>5498</v>
      </c>
      <c r="G40" s="1">
        <v>1217</v>
      </c>
      <c r="H40" s="1">
        <v>231220</v>
      </c>
      <c r="I40" s="1">
        <f t="shared" si="1"/>
        <v>48312</v>
      </c>
      <c r="J40" s="1">
        <f t="shared" si="2"/>
        <v>8311</v>
      </c>
      <c r="K40" s="1">
        <f t="shared" si="3"/>
        <v>8948</v>
      </c>
      <c r="L40" s="1">
        <f t="shared" si="4"/>
        <v>6715</v>
      </c>
      <c r="M40" s="1">
        <f t="shared" si="5"/>
        <v>72286</v>
      </c>
      <c r="N40" s="1">
        <f t="shared" si="6"/>
        <v>231220</v>
      </c>
      <c r="O40" s="2">
        <f t="shared" si="7"/>
        <v>0.20894386298763082</v>
      </c>
      <c r="P40" s="2">
        <f t="shared" si="7"/>
        <v>3.5944122480754258E-2</v>
      </c>
      <c r="Q40" s="2">
        <f t="shared" si="7"/>
        <v>3.8699074474526425E-2</v>
      </c>
      <c r="R40" s="2">
        <f t="shared" si="7"/>
        <v>2.9041605397456968E-2</v>
      </c>
      <c r="S40" s="2">
        <f t="shared" si="7"/>
        <v>0.31262866534036848</v>
      </c>
    </row>
    <row r="41" spans="1:19" ht="15.75">
      <c r="A41" s="1">
        <v>2014</v>
      </c>
      <c r="B41" s="1">
        <v>50590</v>
      </c>
      <c r="C41" s="1">
        <v>4957</v>
      </c>
      <c r="D41" s="1">
        <v>3678</v>
      </c>
      <c r="E41" s="1">
        <v>9327</v>
      </c>
      <c r="F41" s="1">
        <v>5592</v>
      </c>
      <c r="G41" s="1">
        <v>1296</v>
      </c>
      <c r="H41" s="1">
        <v>240887</v>
      </c>
      <c r="I41" s="1">
        <f t="shared" si="1"/>
        <v>50590</v>
      </c>
      <c r="J41" s="1">
        <f t="shared" si="2"/>
        <v>8635</v>
      </c>
      <c r="K41" s="1">
        <f t="shared" si="3"/>
        <v>9327</v>
      </c>
      <c r="L41" s="1">
        <f t="shared" si="4"/>
        <v>6888</v>
      </c>
      <c r="M41" s="1">
        <f t="shared" si="5"/>
        <v>75440</v>
      </c>
      <c r="N41" s="1">
        <f t="shared" si="6"/>
        <v>240887</v>
      </c>
      <c r="O41" s="2">
        <f t="shared" si="7"/>
        <v>0.21001548443876175</v>
      </c>
      <c r="P41" s="2">
        <f t="shared" si="7"/>
        <v>3.5846683299638422E-2</v>
      </c>
      <c r="Q41" s="2">
        <f t="shared" si="7"/>
        <v>3.8719399552487266E-2</v>
      </c>
      <c r="R41" s="2">
        <f t="shared" si="7"/>
        <v>2.8594320158414527E-2</v>
      </c>
      <c r="S41" s="2">
        <f t="shared" si="7"/>
        <v>0.31317588744930197</v>
      </c>
    </row>
    <row r="42" spans="1:19">
      <c r="A42" s="1">
        <v>2015</v>
      </c>
    </row>
    <row r="43" spans="1:19">
      <c r="A43" s="1" t="s">
        <v>31</v>
      </c>
    </row>
    <row r="44" spans="1:19">
      <c r="A44" s="1" t="s">
        <v>46</v>
      </c>
    </row>
    <row r="45" spans="1:19">
      <c r="A45" s="1" t="s">
        <v>33</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G29"/>
  <sheetViews>
    <sheetView workbookViewId="0">
      <selection activeCell="B32" sqref="B32"/>
    </sheetView>
  </sheetViews>
  <sheetFormatPr defaultColWidth="11" defaultRowHeight="15.75"/>
  <cols>
    <col min="1" max="1" width="55.375" customWidth="1"/>
    <col min="5" max="5" width="3.375" customWidth="1"/>
    <col min="7" max="7" width="11" bestFit="1" customWidth="1"/>
  </cols>
  <sheetData>
    <row r="1" spans="1:7">
      <c r="A1" s="3" t="s">
        <v>93</v>
      </c>
    </row>
    <row r="4" spans="1:7">
      <c r="B4" s="77">
        <v>1981</v>
      </c>
      <c r="C4" s="77">
        <v>1991</v>
      </c>
      <c r="D4" s="77">
        <v>2014</v>
      </c>
      <c r="E4" s="47"/>
      <c r="F4" s="77" t="s">
        <v>179</v>
      </c>
      <c r="G4" s="78"/>
    </row>
    <row r="5" spans="1:7">
      <c r="A5" s="51"/>
      <c r="B5" s="79"/>
      <c r="C5" s="79"/>
      <c r="D5" s="79"/>
      <c r="E5" s="50"/>
      <c r="F5" s="50" t="s">
        <v>94</v>
      </c>
      <c r="G5" s="50" t="s">
        <v>95</v>
      </c>
    </row>
    <row r="7" spans="1:7">
      <c r="A7" t="s">
        <v>169</v>
      </c>
      <c r="B7" s="40"/>
      <c r="C7" s="41" t="s">
        <v>165</v>
      </c>
      <c r="D7" s="40"/>
      <c r="E7" s="40"/>
      <c r="F7" s="40"/>
      <c r="G7" s="40"/>
    </row>
    <row r="8" spans="1:7">
      <c r="A8" s="39" t="s">
        <v>166</v>
      </c>
      <c r="B8" s="42">
        <v>11</v>
      </c>
      <c r="C8" s="42">
        <v>15</v>
      </c>
      <c r="D8" s="42">
        <v>14.1</v>
      </c>
      <c r="E8" s="42"/>
      <c r="F8" s="43">
        <f>D8/C8-1</f>
        <v>-6.0000000000000053E-2</v>
      </c>
      <c r="G8" s="43">
        <f>D8/B8-1</f>
        <v>0.28181818181818175</v>
      </c>
    </row>
    <row r="9" spans="1:7">
      <c r="A9" s="39" t="s">
        <v>167</v>
      </c>
      <c r="B9" s="44">
        <f>B10-B8</f>
        <v>8.8999999999999986</v>
      </c>
      <c r="C9" s="44">
        <f>C10-C8</f>
        <v>8</v>
      </c>
      <c r="D9" s="44">
        <f>D10-D8</f>
        <v>6.0000000000000018</v>
      </c>
      <c r="E9" s="44"/>
      <c r="F9" s="43">
        <f>D9/C9-1</f>
        <v>-0.24999999999999978</v>
      </c>
      <c r="G9" s="43">
        <f>D9/B9-1</f>
        <v>-0.32584269662921317</v>
      </c>
    </row>
    <row r="10" spans="1:7">
      <c r="A10" s="39" t="s">
        <v>170</v>
      </c>
      <c r="B10" s="42">
        <v>19.899999999999999</v>
      </c>
      <c r="C10" s="42">
        <v>23</v>
      </c>
      <c r="D10" s="42">
        <v>20.100000000000001</v>
      </c>
      <c r="E10" s="42"/>
      <c r="F10" s="43">
        <f>D10/C10-1</f>
        <v>-0.12608695652173907</v>
      </c>
      <c r="G10" s="43">
        <f>D10/B10-1</f>
        <v>1.0050251256281451E-2</v>
      </c>
    </row>
    <row r="11" spans="1:7">
      <c r="B11" s="44"/>
      <c r="C11" s="44"/>
      <c r="D11" s="44"/>
      <c r="E11" s="44"/>
      <c r="F11" s="40"/>
      <c r="G11" s="40"/>
    </row>
    <row r="12" spans="1:7">
      <c r="A12" t="s">
        <v>168</v>
      </c>
      <c r="B12" s="40"/>
      <c r="C12" s="45" t="s">
        <v>173</v>
      </c>
      <c r="D12" s="44"/>
      <c r="E12" s="44"/>
      <c r="F12" s="40"/>
      <c r="G12" s="40"/>
    </row>
    <row r="13" spans="1:7">
      <c r="A13" s="39" t="s">
        <v>166</v>
      </c>
      <c r="B13" s="42">
        <v>19.2</v>
      </c>
      <c r="C13" s="42">
        <v>20.3</v>
      </c>
      <c r="D13" s="42">
        <v>21</v>
      </c>
      <c r="E13" s="42"/>
      <c r="F13" s="43">
        <f>D13/C13-1</f>
        <v>3.4482758620689724E-2</v>
      </c>
      <c r="G13" s="43">
        <f>D13/B13-1</f>
        <v>9.375E-2</v>
      </c>
    </row>
    <row r="14" spans="1:7">
      <c r="A14" s="39" t="s">
        <v>167</v>
      </c>
      <c r="B14" s="44">
        <f>B15-B13</f>
        <v>13.3</v>
      </c>
      <c r="C14" s="44">
        <f>C15-C13</f>
        <v>11.5</v>
      </c>
      <c r="D14" s="44">
        <f>D15-D13</f>
        <v>10.3</v>
      </c>
      <c r="E14" s="44"/>
      <c r="F14" s="43">
        <f>D14/C14-1</f>
        <v>-0.10434782608695647</v>
      </c>
      <c r="G14" s="43">
        <f>D14/B14-1</f>
        <v>-0.22556390977443608</v>
      </c>
    </row>
    <row r="15" spans="1:7">
      <c r="A15" s="39" t="s">
        <v>171</v>
      </c>
      <c r="B15" s="42">
        <v>32.5</v>
      </c>
      <c r="C15" s="42">
        <v>31.8</v>
      </c>
      <c r="D15" s="42">
        <v>31.3</v>
      </c>
      <c r="E15" s="42"/>
      <c r="F15" s="43">
        <f>D15/C15-1</f>
        <v>-1.5723270440251569E-2</v>
      </c>
      <c r="G15" s="43">
        <f>D15/B15-1</f>
        <v>-3.6923076923076947E-2</v>
      </c>
    </row>
    <row r="16" spans="1:7">
      <c r="B16" s="40"/>
      <c r="C16" s="40"/>
      <c r="D16" s="40"/>
      <c r="E16" s="40"/>
      <c r="F16" s="40"/>
      <c r="G16" s="40"/>
    </row>
    <row r="17" spans="1:7">
      <c r="A17" t="s">
        <v>45</v>
      </c>
      <c r="B17" s="40"/>
      <c r="C17" s="41" t="s">
        <v>174</v>
      </c>
      <c r="D17" s="40"/>
      <c r="E17" s="40"/>
      <c r="F17" s="40"/>
      <c r="G17" s="40"/>
    </row>
    <row r="18" spans="1:7">
      <c r="A18" s="39" t="s">
        <v>166</v>
      </c>
      <c r="B18" s="46">
        <v>14.2</v>
      </c>
      <c r="C18" s="46">
        <v>17.399999999999999</v>
      </c>
      <c r="D18" s="46">
        <v>17.5</v>
      </c>
      <c r="E18" s="46"/>
      <c r="F18" s="43">
        <f>D18/C18-1</f>
        <v>5.7471264367816577E-3</v>
      </c>
      <c r="G18" s="43">
        <f>D18/B18-1</f>
        <v>0.23239436619718323</v>
      </c>
    </row>
    <row r="19" spans="1:7">
      <c r="A19" s="39" t="s">
        <v>167</v>
      </c>
      <c r="B19" s="44">
        <f>B20-B18</f>
        <v>10.7</v>
      </c>
      <c r="C19" s="44">
        <f>C20-C18</f>
        <v>9.5</v>
      </c>
      <c r="D19" s="44">
        <f>D20-D18</f>
        <v>8</v>
      </c>
      <c r="E19" s="44"/>
      <c r="F19" s="43">
        <f>D19/C19-1</f>
        <v>-0.15789473684210531</v>
      </c>
      <c r="G19" s="43">
        <f>D19/B19-1</f>
        <v>-0.25233644859813076</v>
      </c>
    </row>
    <row r="20" spans="1:7">
      <c r="A20" s="39" t="s">
        <v>172</v>
      </c>
      <c r="B20" s="46">
        <v>24.9</v>
      </c>
      <c r="C20" s="46">
        <v>26.9</v>
      </c>
      <c r="D20" s="46">
        <v>25.5</v>
      </c>
      <c r="E20" s="46"/>
      <c r="F20" s="43">
        <f>D20/C20-1</f>
        <v>-5.2044609665427455E-2</v>
      </c>
      <c r="G20" s="43">
        <f>D20/B20-1</f>
        <v>2.4096385542168752E-2</v>
      </c>
    </row>
    <row r="22" spans="1:7">
      <c r="A22" t="s">
        <v>96</v>
      </c>
    </row>
    <row r="23" spans="1:7">
      <c r="A23" s="48" t="s">
        <v>177</v>
      </c>
      <c r="B23" s="46">
        <v>7.1</v>
      </c>
      <c r="C23" s="46">
        <v>9.1999999999999993</v>
      </c>
      <c r="D23" s="46">
        <v>8.1</v>
      </c>
      <c r="E23" s="46"/>
      <c r="F23" s="43">
        <f>D23/C23-1</f>
        <v>-0.11956521739130432</v>
      </c>
      <c r="G23" s="43">
        <f>D23/B23-1</f>
        <v>0.14084507042253525</v>
      </c>
    </row>
    <row r="24" spans="1:7">
      <c r="A24" s="48" t="s">
        <v>176</v>
      </c>
      <c r="B24" s="46">
        <v>12.6</v>
      </c>
      <c r="C24" s="46">
        <v>14.3</v>
      </c>
      <c r="D24" s="46">
        <v>11.8</v>
      </c>
      <c r="E24" s="46"/>
      <c r="F24" s="43">
        <f>D24/C24-1</f>
        <v>-0.17482517482517479</v>
      </c>
      <c r="G24" s="43">
        <f>D24/B24-1</f>
        <v>-6.3492063492063378E-2</v>
      </c>
    </row>
    <row r="25" spans="1:7">
      <c r="A25" s="48" t="s">
        <v>175</v>
      </c>
      <c r="B25" s="46">
        <v>25.9</v>
      </c>
      <c r="C25" s="46">
        <v>29.8</v>
      </c>
      <c r="D25" s="46">
        <v>25.2</v>
      </c>
      <c r="E25" s="46"/>
      <c r="F25" s="43">
        <f>D25/C25-1</f>
        <v>-0.15436241610738255</v>
      </c>
      <c r="G25" s="43">
        <f>D25/B25-1</f>
        <v>-2.7027027027026973E-2</v>
      </c>
    </row>
    <row r="26" spans="1:7">
      <c r="A26" s="48" t="s">
        <v>178</v>
      </c>
      <c r="B26" s="46">
        <v>60.2</v>
      </c>
      <c r="C26" s="46">
        <v>55.7</v>
      </c>
      <c r="D26" s="46">
        <v>51.6</v>
      </c>
      <c r="E26" s="46"/>
      <c r="F26" s="43">
        <f>D26/C26-1</f>
        <v>-7.3608617594254966E-2</v>
      </c>
      <c r="G26" s="43">
        <f>D26/B26-1</f>
        <v>-0.1428571428571429</v>
      </c>
    </row>
    <row r="27" spans="1:7">
      <c r="A27" s="49"/>
      <c r="B27" s="49"/>
      <c r="C27" s="49"/>
      <c r="D27" s="49"/>
      <c r="E27" s="49"/>
    </row>
    <row r="28" spans="1:7">
      <c r="A28" s="12" t="s">
        <v>97</v>
      </c>
      <c r="B28" s="46"/>
      <c r="C28" s="46"/>
      <c r="D28" s="46"/>
      <c r="E28" s="46"/>
    </row>
    <row r="29" spans="1:7">
      <c r="A29" s="10" t="s">
        <v>180</v>
      </c>
    </row>
  </sheetData>
  <mergeCells count="4">
    <mergeCell ref="F4:G4"/>
    <mergeCell ref="B4:B5"/>
    <mergeCell ref="C4:C5"/>
    <mergeCell ref="D4:D5"/>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F15"/>
  <sheetViews>
    <sheetView tabSelected="1" workbookViewId="0">
      <selection activeCell="A12" sqref="A12"/>
    </sheetView>
  </sheetViews>
  <sheetFormatPr defaultColWidth="8.875" defaultRowHeight="15"/>
  <cols>
    <col min="1" max="1" width="43" style="1" customWidth="1"/>
    <col min="2" max="6" width="11" style="1" customWidth="1"/>
    <col min="7" max="16384" width="8.875" style="1"/>
  </cols>
  <sheetData>
    <row r="1" spans="1:6">
      <c r="A1" s="1" t="s">
        <v>181</v>
      </c>
    </row>
    <row r="3" spans="1:6">
      <c r="A3" s="13"/>
      <c r="B3" s="80" t="s">
        <v>99</v>
      </c>
      <c r="C3" s="80"/>
      <c r="D3" s="80" t="s">
        <v>100</v>
      </c>
      <c r="E3" s="80"/>
      <c r="F3" s="14" t="s">
        <v>101</v>
      </c>
    </row>
    <row r="4" spans="1:6">
      <c r="A4" s="15" t="s">
        <v>102</v>
      </c>
      <c r="B4" s="16" t="s">
        <v>103</v>
      </c>
      <c r="C4" s="16" t="s">
        <v>104</v>
      </c>
      <c r="D4" s="16" t="s">
        <v>105</v>
      </c>
      <c r="E4" s="16" t="s">
        <v>104</v>
      </c>
      <c r="F4" s="16" t="s">
        <v>106</v>
      </c>
    </row>
    <row r="5" spans="1:6">
      <c r="A5" s="1" t="s">
        <v>107</v>
      </c>
      <c r="B5" s="17">
        <v>1.5707061290740967</v>
      </c>
      <c r="C5" s="17">
        <v>0.40751034021377563</v>
      </c>
      <c r="D5" s="17">
        <v>2.152979850769043</v>
      </c>
      <c r="E5" s="17">
        <v>0.30426305532455444</v>
      </c>
      <c r="F5" s="17">
        <v>4.4354591369628906</v>
      </c>
    </row>
    <row r="6" spans="1:6">
      <c r="A6" s="1" t="s">
        <v>108</v>
      </c>
      <c r="B6" s="17">
        <v>2.7406878471374512</v>
      </c>
      <c r="C6" s="17">
        <v>9.2993959784507751E-2</v>
      </c>
      <c r="D6" s="17">
        <v>2.0020112991333008</v>
      </c>
      <c r="E6" s="17">
        <v>0.16276589035987854</v>
      </c>
      <c r="F6" s="17">
        <v>2.5513095855712891</v>
      </c>
    </row>
    <row r="7" spans="1:6">
      <c r="A7" s="1" t="s">
        <v>109</v>
      </c>
      <c r="B7" s="17">
        <v>3.9594502449035645</v>
      </c>
      <c r="C7" s="17">
        <v>0.23417812585830688</v>
      </c>
      <c r="D7" s="17">
        <v>4.7680497169494629</v>
      </c>
      <c r="E7" s="17">
        <v>0.23438708484172821</v>
      </c>
      <c r="F7" s="17">
        <v>9.1960649490356445</v>
      </c>
    </row>
    <row r="8" spans="1:6">
      <c r="A8" s="1" t="s">
        <v>110</v>
      </c>
      <c r="B8" s="17">
        <v>5.4185590744018555</v>
      </c>
      <c r="C8" s="17">
        <v>1.1693296432495117</v>
      </c>
      <c r="D8" s="17">
        <v>7.4676980972290039</v>
      </c>
      <c r="E8" s="17">
        <v>0.3119102418422699</v>
      </c>
      <c r="F8" s="17">
        <v>14.367497444152832</v>
      </c>
    </row>
    <row r="9" spans="1:6">
      <c r="A9" s="1" t="s">
        <v>111</v>
      </c>
      <c r="B9" s="17">
        <v>4.5264701843261719</v>
      </c>
      <c r="C9" s="17">
        <v>3.1376745700836182</v>
      </c>
      <c r="D9" s="17">
        <v>5.6399021148681641</v>
      </c>
      <c r="E9" s="17">
        <v>0.20055854320526123</v>
      </c>
      <c r="F9" s="17">
        <v>13.504605293273926</v>
      </c>
    </row>
    <row r="10" spans="1:6">
      <c r="A10" s="1" t="s">
        <v>112</v>
      </c>
      <c r="B10" s="17">
        <v>4.284454345703125</v>
      </c>
      <c r="C10" s="17">
        <v>2.7445509433746338</v>
      </c>
      <c r="D10" s="17">
        <v>5.1074752807617187</v>
      </c>
      <c r="E10" s="17">
        <v>3.1181280612945557</v>
      </c>
      <c r="F10" s="17">
        <v>15.254608154296875</v>
      </c>
    </row>
    <row r="11" spans="1:6">
      <c r="A11" s="1" t="s">
        <v>113</v>
      </c>
      <c r="B11" s="17">
        <v>2.9514598846435547</v>
      </c>
      <c r="C11" s="17">
        <v>0.34871497750282288</v>
      </c>
      <c r="D11" s="17">
        <v>3.3111836910247803</v>
      </c>
      <c r="E11" s="17">
        <v>0.34577828645706177</v>
      </c>
      <c r="F11" s="17">
        <v>6.9571366310119629</v>
      </c>
    </row>
    <row r="12" spans="1:6">
      <c r="A12" s="1" t="s">
        <v>114</v>
      </c>
      <c r="B12" s="17">
        <v>3.2555406093597412</v>
      </c>
      <c r="C12" s="17">
        <v>0.31206434965133667</v>
      </c>
      <c r="D12" s="17">
        <v>3.9494061470031738</v>
      </c>
      <c r="E12" s="17">
        <v>0.25898873805999756</v>
      </c>
      <c r="F12" s="17">
        <v>7.7760000228881836</v>
      </c>
    </row>
    <row r="13" spans="1:6">
      <c r="A13" s="1" t="s">
        <v>115</v>
      </c>
      <c r="B13" s="17">
        <v>4.154423713684082</v>
      </c>
      <c r="C13" s="17">
        <v>11.327712059020996</v>
      </c>
      <c r="D13" s="17">
        <v>5.4120831489562988</v>
      </c>
      <c r="E13" s="17">
        <v>31.513853073120117</v>
      </c>
      <c r="F13" s="17">
        <v>52.408073425292969</v>
      </c>
    </row>
    <row r="14" spans="1:6">
      <c r="A14" s="18" t="s">
        <v>116</v>
      </c>
      <c r="B14" s="17">
        <v>5.8368949890136719</v>
      </c>
      <c r="C14" s="17">
        <v>0.50634264945983887</v>
      </c>
      <c r="D14" s="17">
        <v>4.5180263519287109</v>
      </c>
      <c r="E14" s="17">
        <v>0.61599820852279663</v>
      </c>
      <c r="F14" s="17">
        <v>11.477262496948242</v>
      </c>
    </row>
    <row r="15" spans="1:6">
      <c r="A15" s="19" t="s">
        <v>117</v>
      </c>
    </row>
  </sheetData>
  <mergeCells count="2">
    <mergeCell ref="B3:C3"/>
    <mergeCell ref="D3:E3"/>
  </mergeCells>
  <pageMargins left="0.70866141732283472" right="0.70866141732283472" top="0.74803149606299213" bottom="0.74803149606299213" header="0.31496062992125984" footer="0.31496062992125984"/>
  <pageSetup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E27"/>
  <sheetViews>
    <sheetView workbookViewId="0">
      <selection activeCell="C45" sqref="C45"/>
    </sheetView>
  </sheetViews>
  <sheetFormatPr defaultColWidth="8.875" defaultRowHeight="15"/>
  <cols>
    <col min="1" max="1" width="16.5" style="1" customWidth="1"/>
    <col min="2" max="2" width="2" style="1" customWidth="1"/>
    <col min="3" max="5" width="22.5" style="1" customWidth="1"/>
    <col min="6" max="16384" width="8.875" style="1"/>
  </cols>
  <sheetData>
    <row r="1" spans="1:5">
      <c r="A1" s="20" t="s">
        <v>183</v>
      </c>
      <c r="B1" s="20"/>
      <c r="C1" s="20"/>
      <c r="D1" s="20"/>
      <c r="E1" s="20"/>
    </row>
    <row r="2" spans="1:5">
      <c r="A2" s="20"/>
      <c r="B2" s="20"/>
      <c r="C2" s="21"/>
      <c r="D2" s="21"/>
      <c r="E2" s="21"/>
    </row>
    <row r="3" spans="1:5">
      <c r="A3" s="22" t="s">
        <v>118</v>
      </c>
      <c r="B3" s="22"/>
      <c r="C3" s="81" t="s">
        <v>119</v>
      </c>
      <c r="D3" s="81"/>
      <c r="E3" s="81"/>
    </row>
    <row r="4" spans="1:5">
      <c r="A4" s="22" t="s">
        <v>120</v>
      </c>
      <c r="B4" s="22"/>
      <c r="C4" s="23" t="s">
        <v>121</v>
      </c>
      <c r="D4" s="23" t="s">
        <v>122</v>
      </c>
      <c r="E4" s="23" t="s">
        <v>106</v>
      </c>
    </row>
    <row r="5" spans="1:5">
      <c r="A5" s="15" t="s">
        <v>123</v>
      </c>
      <c r="B5" s="15"/>
      <c r="C5" s="24" t="s">
        <v>124</v>
      </c>
      <c r="D5" s="24" t="s">
        <v>124</v>
      </c>
      <c r="E5" s="24" t="s">
        <v>125</v>
      </c>
    </row>
    <row r="6" spans="1:5">
      <c r="A6" s="25" t="s">
        <v>126</v>
      </c>
      <c r="B6" s="25"/>
      <c r="C6" s="66">
        <v>0.23599999999999999</v>
      </c>
      <c r="D6" s="66">
        <v>0.17100000000000001</v>
      </c>
      <c r="E6" s="66">
        <v>0.10100000000000001</v>
      </c>
    </row>
    <row r="7" spans="1:5">
      <c r="A7" s="25" t="s">
        <v>127</v>
      </c>
      <c r="B7" s="25"/>
      <c r="C7" s="66">
        <v>0.11700000000000001</v>
      </c>
      <c r="D7" s="66">
        <v>0.128</v>
      </c>
      <c r="E7" s="66">
        <v>9.2999999999999999E-2</v>
      </c>
    </row>
    <row r="8" spans="1:5">
      <c r="A8" s="25" t="s">
        <v>128</v>
      </c>
      <c r="B8" s="25"/>
      <c r="C8" s="66">
        <v>0.105</v>
      </c>
      <c r="D8" s="66">
        <v>0.109</v>
      </c>
      <c r="E8" s="66">
        <v>9.1999999999999998E-2</v>
      </c>
    </row>
    <row r="9" spans="1:5">
      <c r="A9" s="25" t="s">
        <v>129</v>
      </c>
      <c r="B9" s="25"/>
      <c r="C9" s="66">
        <v>0.10100000000000001</v>
      </c>
      <c r="D9" s="66">
        <v>0.109</v>
      </c>
      <c r="E9" s="66">
        <v>9.2999999999999999E-2</v>
      </c>
    </row>
    <row r="10" spans="1:5">
      <c r="A10" s="25" t="s">
        <v>130</v>
      </c>
      <c r="B10" s="25"/>
      <c r="C10" s="66">
        <v>0.106</v>
      </c>
      <c r="D10" s="66">
        <v>0.13200000000000001</v>
      </c>
      <c r="E10" s="66">
        <v>0.106</v>
      </c>
    </row>
    <row r="11" spans="1:5">
      <c r="A11" s="25" t="s">
        <v>131</v>
      </c>
      <c r="B11" s="25"/>
      <c r="C11" s="66">
        <v>9.7000000000000003E-2</v>
      </c>
      <c r="D11" s="66">
        <v>0.113</v>
      </c>
      <c r="E11" s="66">
        <v>0.10100000000000001</v>
      </c>
    </row>
    <row r="12" spans="1:5">
      <c r="A12" s="25" t="s">
        <v>132</v>
      </c>
      <c r="B12" s="25"/>
      <c r="C12" s="66">
        <v>9.4E-2</v>
      </c>
      <c r="D12" s="66">
        <v>0.11</v>
      </c>
      <c r="E12" s="66">
        <v>0.105</v>
      </c>
    </row>
    <row r="13" spans="1:5">
      <c r="A13" s="25" t="s">
        <v>133</v>
      </c>
      <c r="B13" s="25"/>
      <c r="C13" s="66">
        <v>9.0999999999999998E-2</v>
      </c>
      <c r="D13" s="66">
        <v>0.125</v>
      </c>
      <c r="E13" s="66">
        <v>0.108</v>
      </c>
    </row>
    <row r="14" spans="1:5">
      <c r="A14" s="25" t="s">
        <v>134</v>
      </c>
      <c r="B14" s="25"/>
      <c r="C14" s="66">
        <v>8.3000000000000004E-2</v>
      </c>
      <c r="D14" s="66">
        <v>0.104</v>
      </c>
      <c r="E14" s="66">
        <v>0.10199999999999999</v>
      </c>
    </row>
    <row r="15" spans="1:5">
      <c r="A15" s="25" t="s">
        <v>135</v>
      </c>
      <c r="B15" s="25"/>
      <c r="C15" s="66">
        <v>8.7999999999999995E-2</v>
      </c>
      <c r="D15" s="66">
        <v>0.109</v>
      </c>
      <c r="E15" s="66">
        <v>0.109</v>
      </c>
    </row>
    <row r="16" spans="1:5">
      <c r="A16" s="25" t="s">
        <v>136</v>
      </c>
      <c r="B16" s="25"/>
      <c r="C16" s="66">
        <v>8.1000000000000003E-2</v>
      </c>
      <c r="D16" s="66">
        <v>0.106</v>
      </c>
      <c r="E16" s="66">
        <v>0.106</v>
      </c>
    </row>
    <row r="17" spans="1:5">
      <c r="A17" s="25" t="s">
        <v>137</v>
      </c>
      <c r="B17" s="25"/>
      <c r="C17" s="66">
        <v>8.1000000000000003E-2</v>
      </c>
      <c r="D17" s="66">
        <v>0.106</v>
      </c>
      <c r="E17" s="66">
        <v>0.109</v>
      </c>
    </row>
    <row r="18" spans="1:5">
      <c r="A18" s="25" t="s">
        <v>138</v>
      </c>
      <c r="B18" s="25"/>
      <c r="C18" s="66">
        <v>7.9000000000000001E-2</v>
      </c>
      <c r="D18" s="66">
        <v>0.10100000000000001</v>
      </c>
      <c r="E18" s="66">
        <v>0.106</v>
      </c>
    </row>
    <row r="19" spans="1:5">
      <c r="A19" s="25" t="s">
        <v>139</v>
      </c>
      <c r="B19" s="25"/>
      <c r="C19" s="66">
        <v>7.2999999999999995E-2</v>
      </c>
      <c r="D19" s="66">
        <v>0.10199999999999999</v>
      </c>
      <c r="E19" s="66">
        <v>0.104</v>
      </c>
    </row>
    <row r="20" spans="1:5">
      <c r="A20" s="25" t="s">
        <v>140</v>
      </c>
      <c r="B20" s="25"/>
      <c r="C20" s="66">
        <v>7.0000000000000007E-2</v>
      </c>
      <c r="D20" s="66">
        <v>9.1999999999999998E-2</v>
      </c>
      <c r="E20" s="66">
        <v>0.106</v>
      </c>
    </row>
    <row r="21" spans="1:5">
      <c r="A21" s="25" t="s">
        <v>141</v>
      </c>
      <c r="B21" s="25"/>
      <c r="C21" s="66">
        <v>6.6000000000000003E-2</v>
      </c>
      <c r="D21" s="66">
        <v>9.1999999999999998E-2</v>
      </c>
      <c r="E21" s="66">
        <v>0.104</v>
      </c>
    </row>
    <row r="22" spans="1:5">
      <c r="A22" s="25" t="s">
        <v>142</v>
      </c>
      <c r="B22" s="25"/>
      <c r="C22" s="66">
        <v>6.4000000000000001E-2</v>
      </c>
      <c r="D22" s="66">
        <v>9.1999999999999998E-2</v>
      </c>
      <c r="E22" s="66">
        <v>0.105</v>
      </c>
    </row>
    <row r="23" spans="1:5">
      <c r="A23" s="25" t="s">
        <v>143</v>
      </c>
      <c r="B23" s="25"/>
      <c r="C23" s="66">
        <v>6.0999999999999999E-2</v>
      </c>
      <c r="D23" s="66">
        <v>8.7999999999999995E-2</v>
      </c>
      <c r="E23" s="66">
        <v>0.10199999999999999</v>
      </c>
    </row>
    <row r="24" spans="1:5">
      <c r="A24" s="25" t="s">
        <v>144</v>
      </c>
      <c r="B24" s="25"/>
      <c r="C24" s="66">
        <v>5.7000000000000002E-2</v>
      </c>
      <c r="D24" s="66">
        <v>8.5000000000000006E-2</v>
      </c>
      <c r="E24" s="66">
        <v>0.10299999999999999</v>
      </c>
    </row>
    <row r="25" spans="1:5">
      <c r="A25" s="26" t="s">
        <v>145</v>
      </c>
      <c r="B25" s="26"/>
      <c r="C25" s="67">
        <v>4.7E-2</v>
      </c>
      <c r="D25" s="67">
        <v>0.08</v>
      </c>
      <c r="E25" s="67">
        <v>0.10299999999999999</v>
      </c>
    </row>
    <row r="26" spans="1:5">
      <c r="A26" s="22" t="s">
        <v>146</v>
      </c>
      <c r="B26" s="22"/>
      <c r="C26" s="68">
        <v>0.09</v>
      </c>
      <c r="D26" s="68">
        <v>0.108</v>
      </c>
      <c r="E26" s="68">
        <v>0.10299999999999999</v>
      </c>
    </row>
    <row r="27" spans="1:5">
      <c r="A27" s="1" t="s">
        <v>184</v>
      </c>
    </row>
  </sheetData>
  <mergeCells count="1">
    <mergeCell ref="C3:E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M28"/>
  <sheetViews>
    <sheetView workbookViewId="0">
      <selection activeCell="A29" sqref="A29"/>
    </sheetView>
  </sheetViews>
  <sheetFormatPr defaultColWidth="8.875" defaultRowHeight="15"/>
  <cols>
    <col min="1" max="1" width="16" style="1" customWidth="1"/>
    <col min="2" max="2" width="1.5" style="1" customWidth="1"/>
    <col min="3" max="3" width="12.5" style="1" hidden="1" customWidth="1"/>
    <col min="4" max="8" width="12.5" style="1" customWidth="1"/>
    <col min="9" max="16384" width="8.875" style="1"/>
  </cols>
  <sheetData>
    <row r="1" spans="1:13">
      <c r="A1" s="20" t="s">
        <v>182</v>
      </c>
      <c r="B1" s="20"/>
      <c r="C1" s="20"/>
      <c r="D1" s="20"/>
      <c r="E1" s="20"/>
      <c r="F1" s="20"/>
    </row>
    <row r="2" spans="1:13">
      <c r="A2" s="20"/>
      <c r="B2" s="20"/>
      <c r="C2" s="21"/>
      <c r="D2" s="21"/>
      <c r="E2" s="21"/>
      <c r="F2" s="21"/>
    </row>
    <row r="3" spans="1:13">
      <c r="A3" s="22" t="s">
        <v>118</v>
      </c>
      <c r="B3" s="22"/>
      <c r="C3" s="82" t="s">
        <v>147</v>
      </c>
      <c r="D3" s="82"/>
      <c r="E3" s="82"/>
      <c r="F3" s="82"/>
      <c r="G3" s="82"/>
      <c r="H3" s="82"/>
      <c r="J3" s="83"/>
      <c r="K3" s="83"/>
      <c r="L3" s="83"/>
      <c r="M3" s="83"/>
    </row>
    <row r="4" spans="1:13">
      <c r="A4" s="22" t="s">
        <v>120</v>
      </c>
      <c r="B4" s="22"/>
      <c r="C4" s="23" t="s">
        <v>106</v>
      </c>
      <c r="D4" s="23" t="s">
        <v>148</v>
      </c>
      <c r="E4" s="23" t="s">
        <v>149</v>
      </c>
      <c r="F4" s="14" t="s">
        <v>150</v>
      </c>
      <c r="G4" s="14"/>
      <c r="H4" s="23" t="s">
        <v>106</v>
      </c>
    </row>
    <row r="5" spans="1:13">
      <c r="A5" s="15" t="s">
        <v>123</v>
      </c>
      <c r="B5" s="15"/>
      <c r="C5" s="24" t="s">
        <v>124</v>
      </c>
      <c r="D5" s="24" t="s">
        <v>151</v>
      </c>
      <c r="E5" s="24" t="s">
        <v>152</v>
      </c>
      <c r="F5" s="16" t="s">
        <v>153</v>
      </c>
      <c r="G5" s="16" t="s">
        <v>154</v>
      </c>
      <c r="H5" s="24" t="s">
        <v>125</v>
      </c>
    </row>
    <row r="6" spans="1:13" ht="15.75">
      <c r="A6" s="25" t="s">
        <v>126</v>
      </c>
      <c r="B6" s="25"/>
      <c r="C6" s="27">
        <v>9022</v>
      </c>
      <c r="D6" s="27">
        <v>-9.1</v>
      </c>
      <c r="E6" s="27">
        <v>3295</v>
      </c>
      <c r="F6" s="28">
        <f>C6+E6-D6-G6-H6</f>
        <v>172.10000000000036</v>
      </c>
      <c r="G6" s="27">
        <v>-3067</v>
      </c>
      <c r="H6" s="27">
        <v>15221</v>
      </c>
    </row>
    <row r="7" spans="1:13" ht="15.75">
      <c r="A7" s="25" t="s">
        <v>127</v>
      </c>
      <c r="B7" s="25"/>
      <c r="C7" s="27">
        <v>13994</v>
      </c>
      <c r="D7" s="27">
        <v>221.6</v>
      </c>
      <c r="E7" s="27">
        <v>224</v>
      </c>
      <c r="F7" s="28">
        <f t="shared" ref="F7:F26" si="0">C7+E7-D7-G7-H7</f>
        <v>323.40000000000146</v>
      </c>
      <c r="G7" s="27">
        <v>-3588</v>
      </c>
      <c r="H7" s="27">
        <v>17261</v>
      </c>
    </row>
    <row r="8" spans="1:13" ht="15.75">
      <c r="A8" s="25" t="s">
        <v>128</v>
      </c>
      <c r="B8" s="25"/>
      <c r="C8" s="27">
        <v>16975</v>
      </c>
      <c r="D8" s="27">
        <v>356.2</v>
      </c>
      <c r="E8" s="27">
        <v>1254</v>
      </c>
      <c r="F8" s="28">
        <f t="shared" si="0"/>
        <v>424.79999999999927</v>
      </c>
      <c r="G8" s="27">
        <v>-1674</v>
      </c>
      <c r="H8" s="27">
        <v>19122</v>
      </c>
    </row>
    <row r="9" spans="1:13" ht="15.75">
      <c r="A9" s="25" t="s">
        <v>129</v>
      </c>
      <c r="B9" s="25"/>
      <c r="C9" s="27">
        <v>19716</v>
      </c>
      <c r="D9" s="27">
        <v>563.20000000000005</v>
      </c>
      <c r="E9" s="27">
        <v>46.6</v>
      </c>
      <c r="F9" s="28">
        <f t="shared" si="0"/>
        <v>493.39999999999782</v>
      </c>
      <c r="G9" s="27">
        <v>-2272</v>
      </c>
      <c r="H9" s="27">
        <v>20978</v>
      </c>
    </row>
    <row r="10" spans="1:13" ht="15.75">
      <c r="A10" s="25" t="s">
        <v>130</v>
      </c>
      <c r="B10" s="25"/>
      <c r="C10" s="27">
        <v>22771</v>
      </c>
      <c r="D10" s="27">
        <v>1625</v>
      </c>
      <c r="E10" s="27">
        <v>807.1</v>
      </c>
      <c r="F10" s="28">
        <f t="shared" si="0"/>
        <v>825.09999999999854</v>
      </c>
      <c r="G10" s="27">
        <v>-1564</v>
      </c>
      <c r="H10" s="27">
        <v>22692</v>
      </c>
    </row>
    <row r="11" spans="1:13" ht="15.75">
      <c r="A11" s="25" t="s">
        <v>131</v>
      </c>
      <c r="B11" s="25"/>
      <c r="C11" s="27">
        <v>25784</v>
      </c>
      <c r="D11" s="27">
        <v>2212</v>
      </c>
      <c r="E11" s="27">
        <v>282.39999999999998</v>
      </c>
      <c r="F11" s="28">
        <f t="shared" si="0"/>
        <v>1070.4000000000015</v>
      </c>
      <c r="G11" s="27">
        <v>-1683</v>
      </c>
      <c r="H11" s="27">
        <v>24467</v>
      </c>
    </row>
    <row r="12" spans="1:13" ht="15.75">
      <c r="A12" s="25" t="s">
        <v>132</v>
      </c>
      <c r="B12" s="25"/>
      <c r="C12" s="27">
        <v>28961</v>
      </c>
      <c r="D12" s="27">
        <v>2941</v>
      </c>
      <c r="E12" s="27">
        <v>-57.6</v>
      </c>
      <c r="F12" s="28">
        <f t="shared" si="0"/>
        <v>1333.7000000000007</v>
      </c>
      <c r="G12" s="27">
        <v>-847.3</v>
      </c>
      <c r="H12" s="27">
        <v>25476</v>
      </c>
    </row>
    <row r="13" spans="1:13" ht="15.75">
      <c r="A13" s="25" t="s">
        <v>133</v>
      </c>
      <c r="B13" s="25"/>
      <c r="C13" s="27">
        <v>32111</v>
      </c>
      <c r="D13" s="27">
        <v>3948</v>
      </c>
      <c r="E13" s="27">
        <v>-500.3</v>
      </c>
      <c r="F13" s="28">
        <f t="shared" si="0"/>
        <v>1630</v>
      </c>
      <c r="G13" s="27">
        <v>-575.29999999999995</v>
      </c>
      <c r="H13" s="27">
        <v>26608</v>
      </c>
    </row>
    <row r="14" spans="1:13" ht="15.75">
      <c r="A14" s="25" t="s">
        <v>134</v>
      </c>
      <c r="B14" s="25"/>
      <c r="C14" s="27">
        <v>35147</v>
      </c>
      <c r="D14" s="27">
        <v>4720</v>
      </c>
      <c r="E14" s="27">
        <v>-350.1</v>
      </c>
      <c r="F14" s="28">
        <f t="shared" si="0"/>
        <v>1909.4000000000015</v>
      </c>
      <c r="G14" s="27">
        <v>188.5</v>
      </c>
      <c r="H14" s="27">
        <v>27979</v>
      </c>
    </row>
    <row r="15" spans="1:13" ht="15.75">
      <c r="A15" s="25" t="s">
        <v>135</v>
      </c>
      <c r="B15" s="25"/>
      <c r="C15" s="27">
        <v>38344</v>
      </c>
      <c r="D15" s="27">
        <v>5246</v>
      </c>
      <c r="E15" s="27">
        <v>261.39999999999998</v>
      </c>
      <c r="F15" s="28">
        <f t="shared" si="0"/>
        <v>2096.5</v>
      </c>
      <c r="G15" s="27">
        <v>834.9</v>
      </c>
      <c r="H15" s="27">
        <v>30428</v>
      </c>
    </row>
    <row r="16" spans="1:13" ht="15.75">
      <c r="A16" s="25" t="s">
        <v>136</v>
      </c>
      <c r="B16" s="25"/>
      <c r="C16" s="27">
        <v>41716</v>
      </c>
      <c r="D16" s="27">
        <v>6290</v>
      </c>
      <c r="E16" s="27">
        <v>206.9</v>
      </c>
      <c r="F16" s="28">
        <f t="shared" si="0"/>
        <v>2513.9000000000015</v>
      </c>
      <c r="G16" s="27">
        <v>1733</v>
      </c>
      <c r="H16" s="27">
        <v>31386</v>
      </c>
    </row>
    <row r="17" spans="1:8" ht="15.75">
      <c r="A17" s="25" t="s">
        <v>137</v>
      </c>
      <c r="B17" s="25"/>
      <c r="C17" s="27">
        <v>45267</v>
      </c>
      <c r="D17" s="27">
        <v>7164</v>
      </c>
      <c r="E17" s="27">
        <v>-286.10000000000002</v>
      </c>
      <c r="F17" s="28">
        <f t="shared" si="0"/>
        <v>2427.9000000000015</v>
      </c>
      <c r="G17" s="27">
        <v>1453</v>
      </c>
      <c r="H17" s="27">
        <v>33936</v>
      </c>
    </row>
    <row r="18" spans="1:8" ht="15.75">
      <c r="A18" s="25" t="s">
        <v>138</v>
      </c>
      <c r="B18" s="25"/>
      <c r="C18" s="27">
        <v>49074</v>
      </c>
      <c r="D18" s="27">
        <v>7659</v>
      </c>
      <c r="E18" s="27">
        <v>666.2</v>
      </c>
      <c r="F18" s="28">
        <f t="shared" si="0"/>
        <v>3111.1999999999971</v>
      </c>
      <c r="G18" s="27">
        <v>2846</v>
      </c>
      <c r="H18" s="27">
        <v>36124</v>
      </c>
    </row>
    <row r="19" spans="1:8" ht="15.75">
      <c r="A19" s="25" t="s">
        <v>139</v>
      </c>
      <c r="B19" s="25"/>
      <c r="C19" s="27">
        <v>53255</v>
      </c>
      <c r="D19" s="27">
        <v>9812</v>
      </c>
      <c r="E19" s="27">
        <v>-289.89999999999998</v>
      </c>
      <c r="F19" s="28">
        <f t="shared" si="0"/>
        <v>5318.6999999999971</v>
      </c>
      <c r="G19" s="27">
        <v>501.4</v>
      </c>
      <c r="H19" s="27">
        <v>37333</v>
      </c>
    </row>
    <row r="20" spans="1:8" ht="15.75">
      <c r="A20" s="25" t="s">
        <v>140</v>
      </c>
      <c r="B20" s="25"/>
      <c r="C20" s="27">
        <v>58168</v>
      </c>
      <c r="D20" s="27">
        <v>10711</v>
      </c>
      <c r="E20" s="27">
        <v>-142.1</v>
      </c>
      <c r="F20" s="28">
        <f t="shared" si="0"/>
        <v>4241.9000000000015</v>
      </c>
      <c r="G20" s="27">
        <v>4618</v>
      </c>
      <c r="H20" s="27">
        <v>38455</v>
      </c>
    </row>
    <row r="21" spans="1:8" ht="15.75">
      <c r="A21" s="25" t="s">
        <v>141</v>
      </c>
      <c r="B21" s="25"/>
      <c r="C21" s="27">
        <v>64170</v>
      </c>
      <c r="D21" s="27">
        <v>12796</v>
      </c>
      <c r="E21" s="27">
        <v>-460.8</v>
      </c>
      <c r="F21" s="28">
        <f t="shared" si="0"/>
        <v>3977.1999999999971</v>
      </c>
      <c r="G21" s="27">
        <v>6902</v>
      </c>
      <c r="H21" s="27">
        <v>40034</v>
      </c>
    </row>
    <row r="22" spans="1:8" ht="15.75">
      <c r="A22" s="25" t="s">
        <v>142</v>
      </c>
      <c r="B22" s="25"/>
      <c r="C22" s="27">
        <v>71364</v>
      </c>
      <c r="D22" s="27">
        <v>15629</v>
      </c>
      <c r="E22" s="27">
        <v>-177</v>
      </c>
      <c r="F22" s="28">
        <f t="shared" si="0"/>
        <v>4318</v>
      </c>
      <c r="G22" s="27">
        <v>8397</v>
      </c>
      <c r="H22" s="27">
        <v>42843</v>
      </c>
    </row>
    <row r="23" spans="1:8" ht="15.75">
      <c r="A23" s="25" t="s">
        <v>143</v>
      </c>
      <c r="B23" s="25"/>
      <c r="C23" s="27">
        <v>81404</v>
      </c>
      <c r="D23" s="27">
        <v>18164</v>
      </c>
      <c r="E23" s="27">
        <v>197.2</v>
      </c>
      <c r="F23" s="28">
        <f t="shared" si="0"/>
        <v>5082.1999999999971</v>
      </c>
      <c r="G23" s="27">
        <v>10283</v>
      </c>
      <c r="H23" s="27">
        <v>48072</v>
      </c>
    </row>
    <row r="24" spans="1:8" ht="15.75">
      <c r="A24" s="25" t="s">
        <v>144</v>
      </c>
      <c r="B24" s="25"/>
      <c r="C24" s="27">
        <v>97722</v>
      </c>
      <c r="D24" s="27">
        <v>23811</v>
      </c>
      <c r="E24" s="27">
        <v>-958.2</v>
      </c>
      <c r="F24" s="28">
        <f t="shared" si="0"/>
        <v>5517.8000000000029</v>
      </c>
      <c r="G24" s="27">
        <v>13717</v>
      </c>
      <c r="H24" s="27">
        <v>53718</v>
      </c>
    </row>
    <row r="25" spans="1:8" ht="15.75">
      <c r="A25" s="26" t="s">
        <v>145</v>
      </c>
      <c r="B25" s="26"/>
      <c r="C25" s="29">
        <v>171045</v>
      </c>
      <c r="D25" s="29">
        <v>52392</v>
      </c>
      <c r="E25" s="29">
        <v>-3203</v>
      </c>
      <c r="F25" s="30">
        <f t="shared" si="0"/>
        <v>6267</v>
      </c>
      <c r="G25" s="29">
        <v>39468</v>
      </c>
      <c r="H25" s="29">
        <v>69715</v>
      </c>
    </row>
    <row r="26" spans="1:8" ht="15.75">
      <c r="A26" s="22" t="s">
        <v>146</v>
      </c>
      <c r="B26" s="22"/>
      <c r="C26" s="31">
        <v>48585</v>
      </c>
      <c r="D26" s="31">
        <v>9252</v>
      </c>
      <c r="E26" s="31">
        <v>55.5</v>
      </c>
      <c r="F26" s="28">
        <f t="shared" si="0"/>
        <v>2645.5</v>
      </c>
      <c r="G26" s="31">
        <v>3727</v>
      </c>
      <c r="H26" s="31">
        <v>33016</v>
      </c>
    </row>
    <row r="28" spans="1:8">
      <c r="A28" s="1" t="s">
        <v>185</v>
      </c>
    </row>
  </sheetData>
  <mergeCells count="2">
    <mergeCell ref="C3:H3"/>
    <mergeCell ref="J3:M3"/>
  </mergeCells>
  <pageMargins left="0.7" right="0.7" top="0.75" bottom="0.75" header="0.3" footer="0.3"/>
  <pageSetup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R28"/>
  <sheetViews>
    <sheetView workbookViewId="0">
      <selection activeCell="C6" sqref="C6:K26"/>
    </sheetView>
  </sheetViews>
  <sheetFormatPr defaultColWidth="8.875" defaultRowHeight="15"/>
  <cols>
    <col min="1" max="1" width="16" style="1" customWidth="1"/>
    <col min="2" max="2" width="1.5" style="1" customWidth="1"/>
    <col min="3" max="5" width="12.5" style="1" customWidth="1"/>
    <col min="6" max="6" width="1.625" style="1" customWidth="1"/>
    <col min="7" max="9" width="12.5" style="1" customWidth="1"/>
    <col min="10" max="10" width="1.125" style="1" customWidth="1"/>
    <col min="11" max="11" width="12" style="1" customWidth="1"/>
    <col min="12" max="16384" width="8.875" style="1"/>
  </cols>
  <sheetData>
    <row r="1" spans="1:18">
      <c r="A1" s="20" t="s">
        <v>186</v>
      </c>
      <c r="B1" s="20"/>
      <c r="C1" s="20"/>
      <c r="D1" s="20"/>
      <c r="E1" s="20"/>
      <c r="F1" s="20"/>
      <c r="G1" s="20"/>
    </row>
    <row r="2" spans="1:18">
      <c r="A2" s="20"/>
      <c r="B2" s="20"/>
      <c r="C2" s="21"/>
      <c r="D2" s="21"/>
      <c r="E2" s="21"/>
      <c r="F2" s="21"/>
      <c r="G2" s="21"/>
      <c r="H2" s="32"/>
      <c r="I2" s="32"/>
      <c r="J2" s="32"/>
      <c r="K2" s="14"/>
      <c r="L2" s="14"/>
      <c r="M2" s="14"/>
      <c r="N2" s="14"/>
    </row>
    <row r="3" spans="1:18">
      <c r="A3" s="22" t="s">
        <v>118</v>
      </c>
      <c r="B3" s="22"/>
      <c r="C3" s="21"/>
      <c r="D3" s="21"/>
      <c r="E3" s="21"/>
      <c r="F3" s="21"/>
      <c r="G3" s="21"/>
      <c r="H3" s="32"/>
      <c r="I3" s="32"/>
      <c r="J3" s="32"/>
      <c r="K3" s="14"/>
      <c r="L3" s="14"/>
      <c r="M3" s="14"/>
      <c r="N3" s="14"/>
      <c r="O3" s="83"/>
      <c r="P3" s="83"/>
      <c r="Q3" s="83"/>
      <c r="R3" s="83"/>
    </row>
    <row r="4" spans="1:18">
      <c r="A4" s="22" t="s">
        <v>120</v>
      </c>
      <c r="B4" s="22"/>
      <c r="C4" s="16"/>
      <c r="D4" s="16" t="s">
        <v>99</v>
      </c>
      <c r="E4" s="16"/>
      <c r="F4" s="33"/>
      <c r="G4" s="16"/>
      <c r="H4" s="16" t="s">
        <v>100</v>
      </c>
      <c r="I4" s="16"/>
      <c r="J4" s="33"/>
      <c r="K4" s="33" t="s">
        <v>155</v>
      </c>
      <c r="L4" s="33"/>
      <c r="M4" s="33"/>
      <c r="N4" s="33"/>
      <c r="O4" s="20"/>
    </row>
    <row r="5" spans="1:18">
      <c r="A5" s="15" t="s">
        <v>123</v>
      </c>
      <c r="B5" s="15"/>
      <c r="C5" s="24" t="s">
        <v>103</v>
      </c>
      <c r="D5" s="24" t="s">
        <v>104</v>
      </c>
      <c r="E5" s="24" t="s">
        <v>106</v>
      </c>
      <c r="F5" s="24"/>
      <c r="G5" s="16" t="s">
        <v>105</v>
      </c>
      <c r="H5" s="24" t="s">
        <v>104</v>
      </c>
      <c r="I5" s="24" t="s">
        <v>106</v>
      </c>
      <c r="J5" s="24"/>
      <c r="K5" s="24" t="s">
        <v>106</v>
      </c>
      <c r="L5" s="38"/>
      <c r="M5" s="38"/>
      <c r="N5" s="38"/>
      <c r="O5" s="22"/>
      <c r="P5" s="34"/>
      <c r="Q5" s="34"/>
      <c r="R5" s="34"/>
    </row>
    <row r="6" spans="1:18">
      <c r="A6" s="25" t="s">
        <v>126</v>
      </c>
      <c r="B6" s="25"/>
      <c r="C6" s="69">
        <v>2.9000000000000001E-2</v>
      </c>
      <c r="D6" s="69">
        <v>1.7000000000000001E-2</v>
      </c>
      <c r="E6" s="69">
        <v>4.2000000000000003E-2</v>
      </c>
      <c r="F6" s="69"/>
      <c r="G6" s="69">
        <v>3.2000000000000001E-2</v>
      </c>
      <c r="H6" s="69">
        <v>0.03</v>
      </c>
      <c r="I6" s="69">
        <v>5.8999999999999997E-2</v>
      </c>
      <c r="J6" s="69"/>
      <c r="K6" s="69">
        <v>0.10100000000000001</v>
      </c>
      <c r="L6" s="37"/>
      <c r="M6" s="37"/>
      <c r="N6" s="37"/>
      <c r="O6" s="25"/>
      <c r="P6" s="36"/>
      <c r="Q6" s="36"/>
      <c r="R6" s="36"/>
    </row>
    <row r="7" spans="1:18">
      <c r="A7" s="25" t="s">
        <v>127</v>
      </c>
      <c r="B7" s="25"/>
      <c r="C7" s="69">
        <v>0.03</v>
      </c>
      <c r="D7" s="69">
        <v>1.4E-2</v>
      </c>
      <c r="E7" s="69">
        <v>3.9E-2</v>
      </c>
      <c r="F7" s="69"/>
      <c r="G7" s="69">
        <v>3.4000000000000002E-2</v>
      </c>
      <c r="H7" s="69">
        <v>2.3E-2</v>
      </c>
      <c r="I7" s="69">
        <v>5.2999999999999999E-2</v>
      </c>
      <c r="J7" s="69"/>
      <c r="K7" s="69">
        <v>9.2999999999999999E-2</v>
      </c>
      <c r="L7" s="37"/>
      <c r="M7" s="37"/>
      <c r="N7" s="37"/>
      <c r="O7" s="25"/>
      <c r="P7" s="36"/>
      <c r="Q7" s="36"/>
      <c r="R7" s="36"/>
    </row>
    <row r="8" spans="1:18">
      <c r="A8" s="25" t="s">
        <v>128</v>
      </c>
      <c r="B8" s="25"/>
      <c r="C8" s="69">
        <v>0.03</v>
      </c>
      <c r="D8" s="69">
        <v>1.4E-2</v>
      </c>
      <c r="E8" s="69">
        <v>3.9E-2</v>
      </c>
      <c r="F8" s="69"/>
      <c r="G8" s="69">
        <v>3.3000000000000002E-2</v>
      </c>
      <c r="H8" s="69">
        <v>2.4E-2</v>
      </c>
      <c r="I8" s="69">
        <v>5.2999999999999999E-2</v>
      </c>
      <c r="J8" s="69"/>
      <c r="K8" s="69">
        <v>9.1999999999999998E-2</v>
      </c>
      <c r="L8" s="37"/>
      <c r="M8" s="37"/>
      <c r="N8" s="37"/>
      <c r="O8" s="25"/>
      <c r="P8" s="36"/>
      <c r="Q8" s="36"/>
      <c r="R8" s="36"/>
    </row>
    <row r="9" spans="1:18">
      <c r="A9" s="25" t="s">
        <v>129</v>
      </c>
      <c r="B9" s="25"/>
      <c r="C9" s="69">
        <v>3.1E-2</v>
      </c>
      <c r="D9" s="69">
        <v>1.2999999999999999E-2</v>
      </c>
      <c r="E9" s="69">
        <v>0.04</v>
      </c>
      <c r="F9" s="69"/>
      <c r="G9" s="69">
        <v>3.5000000000000003E-2</v>
      </c>
      <c r="H9" s="69">
        <v>2.1999999999999999E-2</v>
      </c>
      <c r="I9" s="69">
        <v>5.2999999999999999E-2</v>
      </c>
      <c r="J9" s="69"/>
      <c r="K9" s="69">
        <v>9.2999999999999999E-2</v>
      </c>
      <c r="L9" s="37"/>
      <c r="M9" s="37"/>
      <c r="N9" s="37"/>
      <c r="O9" s="25"/>
      <c r="P9" s="36"/>
      <c r="Q9" s="36"/>
      <c r="R9" s="36"/>
    </row>
    <row r="10" spans="1:18">
      <c r="A10" s="25" t="s">
        <v>130</v>
      </c>
      <c r="B10" s="25"/>
      <c r="C10" s="69">
        <v>3.2000000000000001E-2</v>
      </c>
      <c r="D10" s="69">
        <v>1.4999999999999999E-2</v>
      </c>
      <c r="E10" s="69">
        <v>4.3999999999999997E-2</v>
      </c>
      <c r="F10" s="69"/>
      <c r="G10" s="69">
        <v>3.7999999999999999E-2</v>
      </c>
      <c r="H10" s="69">
        <v>2.7E-2</v>
      </c>
      <c r="I10" s="69">
        <v>6.2E-2</v>
      </c>
      <c r="J10" s="69"/>
      <c r="K10" s="69">
        <v>0.106</v>
      </c>
      <c r="L10" s="37"/>
      <c r="M10" s="37"/>
      <c r="N10" s="37"/>
      <c r="O10" s="25"/>
      <c r="P10" s="36"/>
      <c r="Q10" s="36"/>
      <c r="R10" s="36"/>
    </row>
    <row r="11" spans="1:18">
      <c r="A11" s="25" t="s">
        <v>131</v>
      </c>
      <c r="B11" s="25"/>
      <c r="C11" s="69">
        <v>3.2000000000000001E-2</v>
      </c>
      <c r="D11" s="69">
        <v>1.4999999999999999E-2</v>
      </c>
      <c r="E11" s="69">
        <v>4.2999999999999997E-2</v>
      </c>
      <c r="F11" s="69"/>
      <c r="G11" s="69">
        <v>3.5999999999999997E-2</v>
      </c>
      <c r="H11" s="69">
        <v>2.5000000000000001E-2</v>
      </c>
      <c r="I11" s="69">
        <v>5.8000000000000003E-2</v>
      </c>
      <c r="J11" s="69"/>
      <c r="K11" s="69">
        <v>0.10100000000000001</v>
      </c>
      <c r="L11" s="37"/>
      <c r="M11" s="37"/>
      <c r="N11" s="37"/>
      <c r="O11" s="25"/>
      <c r="P11" s="36"/>
      <c r="Q11" s="36"/>
      <c r="R11" s="36"/>
    </row>
    <row r="12" spans="1:18">
      <c r="A12" s="25" t="s">
        <v>132</v>
      </c>
      <c r="B12" s="25"/>
      <c r="C12" s="69">
        <v>3.3000000000000002E-2</v>
      </c>
      <c r="D12" s="69">
        <v>1.4999999999999999E-2</v>
      </c>
      <c r="E12" s="69">
        <v>4.3999999999999997E-2</v>
      </c>
      <c r="F12" s="69"/>
      <c r="G12" s="69">
        <v>3.7999999999999999E-2</v>
      </c>
      <c r="H12" s="69">
        <v>2.5999999999999999E-2</v>
      </c>
      <c r="I12" s="69">
        <v>6.0999999999999999E-2</v>
      </c>
      <c r="J12" s="69"/>
      <c r="K12" s="69">
        <v>0.105</v>
      </c>
      <c r="L12" s="37"/>
      <c r="M12" s="37"/>
      <c r="N12" s="37"/>
      <c r="O12" s="25"/>
      <c r="P12" s="36"/>
      <c r="Q12" s="36"/>
      <c r="R12" s="36"/>
    </row>
    <row r="13" spans="1:18">
      <c r="A13" s="25" t="s">
        <v>133</v>
      </c>
      <c r="B13" s="25"/>
      <c r="C13" s="69">
        <v>3.3000000000000002E-2</v>
      </c>
      <c r="D13" s="69">
        <v>1.6E-2</v>
      </c>
      <c r="E13" s="69">
        <v>4.4999999999999998E-2</v>
      </c>
      <c r="F13" s="69"/>
      <c r="G13" s="69">
        <v>0.04</v>
      </c>
      <c r="H13" s="69">
        <v>2.5999999999999999E-2</v>
      </c>
      <c r="I13" s="69">
        <v>6.3E-2</v>
      </c>
      <c r="J13" s="69"/>
      <c r="K13" s="69">
        <v>0.108</v>
      </c>
      <c r="L13" s="37"/>
      <c r="M13" s="37"/>
      <c r="N13" s="37"/>
      <c r="O13" s="25"/>
      <c r="P13" s="36"/>
      <c r="Q13" s="36"/>
      <c r="R13" s="36"/>
    </row>
    <row r="14" spans="1:18">
      <c r="A14" s="25" t="s">
        <v>134</v>
      </c>
      <c r="B14" s="25"/>
      <c r="C14" s="69">
        <v>3.3000000000000002E-2</v>
      </c>
      <c r="D14" s="69">
        <v>1.4999999999999999E-2</v>
      </c>
      <c r="E14" s="69">
        <v>4.2999999999999997E-2</v>
      </c>
      <c r="F14" s="69"/>
      <c r="G14" s="69">
        <v>3.6999999999999998E-2</v>
      </c>
      <c r="H14" s="69">
        <v>2.4E-2</v>
      </c>
      <c r="I14" s="69">
        <v>5.8999999999999997E-2</v>
      </c>
      <c r="J14" s="69"/>
      <c r="K14" s="69">
        <v>0.10199999999999999</v>
      </c>
      <c r="L14" s="37"/>
      <c r="M14" s="37"/>
      <c r="N14" s="37"/>
      <c r="O14" s="25"/>
      <c r="P14" s="36"/>
      <c r="Q14" s="36"/>
      <c r="R14" s="36"/>
    </row>
    <row r="15" spans="1:18">
      <c r="A15" s="25" t="s">
        <v>135</v>
      </c>
      <c r="B15" s="25"/>
      <c r="C15" s="69">
        <v>3.4000000000000002E-2</v>
      </c>
      <c r="D15" s="69">
        <v>1.6E-2</v>
      </c>
      <c r="E15" s="69">
        <v>4.4999999999999998E-2</v>
      </c>
      <c r="F15" s="69"/>
      <c r="G15" s="69">
        <v>0.04</v>
      </c>
      <c r="H15" s="69">
        <v>2.7E-2</v>
      </c>
      <c r="I15" s="69">
        <v>6.4000000000000001E-2</v>
      </c>
      <c r="J15" s="69"/>
      <c r="K15" s="69">
        <v>0.109</v>
      </c>
      <c r="L15" s="37"/>
      <c r="M15" s="37"/>
      <c r="N15" s="37"/>
      <c r="O15" s="25"/>
      <c r="P15" s="36"/>
      <c r="Q15" s="36"/>
      <c r="R15" s="36"/>
    </row>
    <row r="16" spans="1:18">
      <c r="A16" s="25" t="s">
        <v>136</v>
      </c>
      <c r="B16" s="25"/>
      <c r="C16" s="69">
        <v>3.4000000000000002E-2</v>
      </c>
      <c r="D16" s="69">
        <v>1.4999999999999999E-2</v>
      </c>
      <c r="E16" s="69">
        <v>4.4999999999999998E-2</v>
      </c>
      <c r="F16" s="69"/>
      <c r="G16" s="69">
        <v>3.7999999999999999E-2</v>
      </c>
      <c r="H16" s="69">
        <v>2.5999999999999999E-2</v>
      </c>
      <c r="I16" s="69">
        <v>6.0999999999999999E-2</v>
      </c>
      <c r="J16" s="69"/>
      <c r="K16" s="69">
        <v>0.106</v>
      </c>
      <c r="L16" s="37"/>
      <c r="M16" s="37"/>
      <c r="N16" s="37"/>
      <c r="O16" s="25"/>
      <c r="P16" s="36"/>
      <c r="Q16" s="36"/>
      <c r="R16" s="36"/>
    </row>
    <row r="17" spans="1:18">
      <c r="A17" s="25" t="s">
        <v>137</v>
      </c>
      <c r="B17" s="25"/>
      <c r="C17" s="69">
        <v>3.4000000000000002E-2</v>
      </c>
      <c r="D17" s="69">
        <v>1.6E-2</v>
      </c>
      <c r="E17" s="69">
        <v>4.5999999999999999E-2</v>
      </c>
      <c r="F17" s="69"/>
      <c r="G17" s="69">
        <v>3.6999999999999998E-2</v>
      </c>
      <c r="H17" s="69">
        <v>2.8000000000000001E-2</v>
      </c>
      <c r="I17" s="69">
        <v>6.3E-2</v>
      </c>
      <c r="J17" s="69"/>
      <c r="K17" s="69">
        <v>0.109</v>
      </c>
      <c r="L17" s="37"/>
      <c r="M17" s="37"/>
      <c r="N17" s="37"/>
      <c r="O17" s="25"/>
      <c r="P17" s="36"/>
      <c r="Q17" s="36"/>
      <c r="R17" s="36"/>
    </row>
    <row r="18" spans="1:18">
      <c r="A18" s="25" t="s">
        <v>138</v>
      </c>
      <c r="B18" s="25"/>
      <c r="C18" s="69">
        <v>3.4000000000000002E-2</v>
      </c>
      <c r="D18" s="69">
        <v>1.4999999999999999E-2</v>
      </c>
      <c r="E18" s="69">
        <v>4.4999999999999998E-2</v>
      </c>
      <c r="F18" s="69"/>
      <c r="G18" s="69">
        <v>3.6999999999999998E-2</v>
      </c>
      <c r="H18" s="69">
        <v>2.5999999999999999E-2</v>
      </c>
      <c r="I18" s="69">
        <v>6.0999999999999999E-2</v>
      </c>
      <c r="J18" s="69"/>
      <c r="K18" s="69">
        <v>0.106</v>
      </c>
      <c r="L18" s="37"/>
      <c r="M18" s="37"/>
      <c r="N18" s="37"/>
      <c r="O18" s="25"/>
      <c r="P18" s="36"/>
      <c r="Q18" s="36"/>
      <c r="R18" s="36"/>
    </row>
    <row r="19" spans="1:18">
      <c r="A19" s="25" t="s">
        <v>139</v>
      </c>
      <c r="B19" s="25"/>
      <c r="C19" s="69">
        <v>3.4000000000000002E-2</v>
      </c>
      <c r="D19" s="69">
        <v>1.4999999999999999E-2</v>
      </c>
      <c r="E19" s="69">
        <v>4.4999999999999998E-2</v>
      </c>
      <c r="F19" s="69"/>
      <c r="G19" s="69">
        <v>3.7999999999999999E-2</v>
      </c>
      <c r="H19" s="69">
        <v>2.4E-2</v>
      </c>
      <c r="I19" s="69">
        <v>0.06</v>
      </c>
      <c r="J19" s="69"/>
      <c r="K19" s="69">
        <v>0.104</v>
      </c>
      <c r="L19" s="37"/>
      <c r="M19" s="37"/>
      <c r="N19" s="37"/>
      <c r="O19" s="25"/>
      <c r="P19" s="36"/>
      <c r="Q19" s="36"/>
      <c r="R19" s="36"/>
    </row>
    <row r="20" spans="1:18">
      <c r="A20" s="25" t="s">
        <v>140</v>
      </c>
      <c r="B20" s="25"/>
      <c r="C20" s="69">
        <v>3.5000000000000003E-2</v>
      </c>
      <c r="D20" s="69">
        <v>1.4999999999999999E-2</v>
      </c>
      <c r="E20" s="69">
        <v>4.4999999999999998E-2</v>
      </c>
      <c r="F20" s="69"/>
      <c r="G20" s="69">
        <v>3.9E-2</v>
      </c>
      <c r="H20" s="69">
        <v>2.5000000000000001E-2</v>
      </c>
      <c r="I20" s="69">
        <v>6.0999999999999999E-2</v>
      </c>
      <c r="J20" s="69"/>
      <c r="K20" s="69">
        <v>0.106</v>
      </c>
      <c r="L20" s="37"/>
      <c r="M20" s="37"/>
      <c r="N20" s="37"/>
      <c r="O20" s="25"/>
      <c r="P20" s="36"/>
      <c r="Q20" s="36"/>
      <c r="R20" s="36"/>
    </row>
    <row r="21" spans="1:18">
      <c r="A21" s="25" t="s">
        <v>141</v>
      </c>
      <c r="B21" s="25"/>
      <c r="C21" s="69">
        <v>3.5000000000000003E-2</v>
      </c>
      <c r="D21" s="69">
        <v>1.4999999999999999E-2</v>
      </c>
      <c r="E21" s="69">
        <v>4.4999999999999998E-2</v>
      </c>
      <c r="F21" s="69"/>
      <c r="G21" s="69">
        <v>3.6999999999999998E-2</v>
      </c>
      <c r="H21" s="69">
        <v>2.5000000000000001E-2</v>
      </c>
      <c r="I21" s="69">
        <v>5.8999999999999997E-2</v>
      </c>
      <c r="J21" s="69"/>
      <c r="K21" s="69">
        <v>0.104</v>
      </c>
      <c r="L21" s="37"/>
      <c r="M21" s="37"/>
      <c r="N21" s="37"/>
      <c r="O21" s="25"/>
      <c r="P21" s="36"/>
      <c r="Q21" s="36"/>
      <c r="R21" s="36"/>
    </row>
    <row r="22" spans="1:18">
      <c r="A22" s="25" t="s">
        <v>142</v>
      </c>
      <c r="B22" s="25"/>
      <c r="C22" s="69">
        <v>3.5000000000000003E-2</v>
      </c>
      <c r="D22" s="69">
        <v>1.4999999999999999E-2</v>
      </c>
      <c r="E22" s="69">
        <v>4.5999999999999999E-2</v>
      </c>
      <c r="F22" s="69"/>
      <c r="G22" s="69">
        <v>3.7999999999999999E-2</v>
      </c>
      <c r="H22" s="69">
        <v>2.5000000000000001E-2</v>
      </c>
      <c r="I22" s="69">
        <v>5.8999999999999997E-2</v>
      </c>
      <c r="J22" s="69"/>
      <c r="K22" s="69">
        <v>0.105</v>
      </c>
      <c r="L22" s="37"/>
      <c r="M22" s="37"/>
      <c r="N22" s="37"/>
      <c r="O22" s="25"/>
      <c r="P22" s="36"/>
      <c r="Q22" s="36"/>
      <c r="R22" s="36"/>
    </row>
    <row r="23" spans="1:18">
      <c r="A23" s="25" t="s">
        <v>143</v>
      </c>
      <c r="B23" s="25"/>
      <c r="C23" s="69">
        <v>3.5000000000000003E-2</v>
      </c>
      <c r="D23" s="69">
        <v>1.4E-2</v>
      </c>
      <c r="E23" s="69">
        <v>4.5999999999999999E-2</v>
      </c>
      <c r="F23" s="69"/>
      <c r="G23" s="69">
        <v>3.5999999999999997E-2</v>
      </c>
      <c r="H23" s="69">
        <v>2.3E-2</v>
      </c>
      <c r="I23" s="69">
        <v>5.7000000000000002E-2</v>
      </c>
      <c r="J23" s="69"/>
      <c r="K23" s="69">
        <v>0.10199999999999999</v>
      </c>
      <c r="L23" s="37"/>
      <c r="M23" s="37"/>
      <c r="N23" s="37"/>
      <c r="O23" s="25"/>
      <c r="P23" s="36"/>
      <c r="Q23" s="36"/>
      <c r="R23" s="36"/>
    </row>
    <row r="24" spans="1:18">
      <c r="A24" s="25" t="s">
        <v>144</v>
      </c>
      <c r="B24" s="25"/>
      <c r="C24" s="69">
        <v>3.5999999999999997E-2</v>
      </c>
      <c r="D24" s="69">
        <v>1.4E-2</v>
      </c>
      <c r="E24" s="69">
        <v>4.4999999999999998E-2</v>
      </c>
      <c r="F24" s="69"/>
      <c r="G24" s="69">
        <v>3.6999999999999998E-2</v>
      </c>
      <c r="H24" s="69">
        <v>2.3E-2</v>
      </c>
      <c r="I24" s="69">
        <v>5.8000000000000003E-2</v>
      </c>
      <c r="J24" s="69"/>
      <c r="K24" s="69">
        <v>0.10299999999999999</v>
      </c>
      <c r="L24" s="37"/>
      <c r="M24" s="37"/>
      <c r="N24" s="37"/>
      <c r="O24" s="25"/>
      <c r="P24" s="36"/>
      <c r="Q24" s="36"/>
      <c r="R24" s="36"/>
    </row>
    <row r="25" spans="1:18">
      <c r="A25" s="26" t="s">
        <v>145</v>
      </c>
      <c r="B25" s="26"/>
      <c r="C25" s="70">
        <v>3.5999999999999997E-2</v>
      </c>
      <c r="D25" s="70">
        <v>1.2999999999999999E-2</v>
      </c>
      <c r="E25" s="70">
        <v>4.5999999999999999E-2</v>
      </c>
      <c r="F25" s="70"/>
      <c r="G25" s="70">
        <v>3.7999999999999999E-2</v>
      </c>
      <c r="H25" s="70">
        <v>2.1000000000000001E-2</v>
      </c>
      <c r="I25" s="70">
        <v>5.8000000000000003E-2</v>
      </c>
      <c r="J25" s="70"/>
      <c r="K25" s="70">
        <v>0.10299999999999999</v>
      </c>
      <c r="L25" s="37"/>
      <c r="M25" s="37"/>
      <c r="N25" s="37"/>
      <c r="O25" s="25"/>
      <c r="P25" s="36"/>
      <c r="Q25" s="36"/>
      <c r="R25" s="36"/>
    </row>
    <row r="26" spans="1:18">
      <c r="A26" s="22" t="s">
        <v>146</v>
      </c>
      <c r="B26" s="22"/>
      <c r="C26" s="71">
        <v>3.3000000000000002E-2</v>
      </c>
      <c r="D26" s="71">
        <v>1.4999999999999999E-2</v>
      </c>
      <c r="E26" s="71">
        <v>4.3999999999999997E-2</v>
      </c>
      <c r="F26" s="71"/>
      <c r="G26" s="71">
        <v>3.6999999999999998E-2</v>
      </c>
      <c r="H26" s="71">
        <v>2.5000000000000001E-2</v>
      </c>
      <c r="I26" s="71">
        <v>5.8999999999999997E-2</v>
      </c>
      <c r="J26" s="71"/>
      <c r="K26" s="71">
        <v>0.10299999999999999</v>
      </c>
      <c r="L26" s="37"/>
      <c r="M26" s="37"/>
      <c r="N26" s="37"/>
      <c r="O26" s="20"/>
      <c r="P26" s="36"/>
      <c r="Q26" s="36"/>
      <c r="R26" s="36"/>
    </row>
    <row r="27" spans="1:18">
      <c r="L27" s="20"/>
      <c r="M27" s="20"/>
      <c r="N27" s="20"/>
      <c r="O27" s="20"/>
    </row>
    <row r="28" spans="1:18">
      <c r="A28" s="53" t="s">
        <v>184</v>
      </c>
    </row>
  </sheetData>
  <mergeCells count="1">
    <mergeCell ref="O3:R3"/>
  </mergeCells>
  <pageMargins left="0.7" right="0.7" top="0.75" bottom="0.75" header="0.3" footer="0.3"/>
  <pageSetup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1:AA30"/>
  <sheetViews>
    <sheetView workbookViewId="0">
      <selection activeCell="P12" sqref="P12"/>
    </sheetView>
  </sheetViews>
  <sheetFormatPr defaultColWidth="8.875" defaultRowHeight="15"/>
  <cols>
    <col min="1" max="1" width="16" style="1" customWidth="1"/>
    <col min="2" max="2" width="1.5" style="1" customWidth="1"/>
    <col min="3" max="5" width="12.5" style="1" customWidth="1"/>
    <col min="6" max="6" width="1.625" style="1" customWidth="1"/>
    <col min="7" max="9" width="12.5" style="1" customWidth="1"/>
    <col min="10" max="10" width="1.125" style="1" customWidth="1"/>
    <col min="11" max="16384" width="8.875" style="1"/>
  </cols>
  <sheetData>
    <row r="1" spans="1:18">
      <c r="A1" s="20" t="s">
        <v>187</v>
      </c>
      <c r="B1" s="20"/>
      <c r="C1" s="20"/>
      <c r="D1" s="20"/>
      <c r="E1" s="20"/>
      <c r="F1" s="20"/>
      <c r="G1" s="20"/>
    </row>
    <row r="2" spans="1:18">
      <c r="A2" s="20"/>
      <c r="B2" s="20"/>
      <c r="C2" s="21"/>
      <c r="D2" s="21"/>
      <c r="E2" s="21"/>
      <c r="F2" s="21"/>
      <c r="G2" s="21"/>
      <c r="H2" s="32"/>
      <c r="I2" s="32"/>
      <c r="J2" s="32"/>
      <c r="K2" s="14"/>
      <c r="L2" s="14"/>
      <c r="M2" s="14"/>
      <c r="N2" s="14"/>
    </row>
    <row r="3" spans="1:18">
      <c r="A3" s="56" t="s">
        <v>156</v>
      </c>
      <c r="B3" s="56"/>
      <c r="C3" s="55"/>
      <c r="D3" s="55"/>
      <c r="E3" s="55"/>
      <c r="F3" s="55"/>
      <c r="G3" s="55"/>
      <c r="H3" s="63"/>
      <c r="I3" s="63"/>
      <c r="J3" s="63"/>
      <c r="K3" s="60"/>
      <c r="L3" s="14"/>
      <c r="M3" s="14"/>
      <c r="N3" s="14"/>
      <c r="O3" s="83"/>
      <c r="P3" s="83"/>
      <c r="Q3" s="83"/>
      <c r="R3" s="83"/>
    </row>
    <row r="4" spans="1:18">
      <c r="A4" s="56" t="s">
        <v>157</v>
      </c>
      <c r="B4" s="56"/>
      <c r="C4" s="61"/>
      <c r="D4" s="61" t="s">
        <v>99</v>
      </c>
      <c r="E4" s="61"/>
      <c r="F4" s="62"/>
      <c r="G4" s="61"/>
      <c r="H4" s="61" t="s">
        <v>100</v>
      </c>
      <c r="I4" s="61"/>
      <c r="J4" s="62"/>
      <c r="K4" s="62" t="s">
        <v>155</v>
      </c>
      <c r="L4" s="33"/>
      <c r="M4" s="33"/>
      <c r="N4" s="33"/>
    </row>
    <row r="5" spans="1:18">
      <c r="A5" s="57" t="s">
        <v>158</v>
      </c>
      <c r="B5" s="57"/>
      <c r="C5" s="58" t="s">
        <v>103</v>
      </c>
      <c r="D5" s="58" t="s">
        <v>104</v>
      </c>
      <c r="E5" s="58" t="s">
        <v>106</v>
      </c>
      <c r="F5" s="58"/>
      <c r="G5" s="61" t="s">
        <v>105</v>
      </c>
      <c r="H5" s="58" t="s">
        <v>104</v>
      </c>
      <c r="I5" s="58" t="s">
        <v>106</v>
      </c>
      <c r="J5" s="58"/>
      <c r="K5" s="58" t="s">
        <v>106</v>
      </c>
      <c r="L5" s="38"/>
      <c r="M5" s="38"/>
      <c r="N5" s="38"/>
      <c r="O5" s="22"/>
      <c r="P5" s="34"/>
      <c r="Q5" s="34"/>
      <c r="R5" s="34"/>
    </row>
    <row r="6" spans="1:18">
      <c r="A6" s="65" t="s">
        <v>193</v>
      </c>
      <c r="B6" s="59"/>
      <c r="C6" s="64" t="s">
        <v>188</v>
      </c>
      <c r="D6" s="64" t="s">
        <v>189</v>
      </c>
      <c r="E6" s="64" t="s">
        <v>189</v>
      </c>
      <c r="F6" s="54"/>
      <c r="G6" s="64" t="s">
        <v>189</v>
      </c>
      <c r="H6" s="64" t="s">
        <v>160</v>
      </c>
      <c r="I6" s="64" t="s">
        <v>189</v>
      </c>
      <c r="J6" s="54"/>
      <c r="K6" s="64" t="s">
        <v>189</v>
      </c>
      <c r="L6" s="35"/>
      <c r="M6" s="35"/>
      <c r="N6" s="35"/>
      <c r="O6" s="25"/>
      <c r="P6" s="36"/>
      <c r="Q6" s="36"/>
      <c r="R6" s="36"/>
    </row>
    <row r="7" spans="1:18">
      <c r="A7" s="65" t="s">
        <v>194</v>
      </c>
      <c r="B7" s="59"/>
      <c r="C7" s="64" t="s">
        <v>188</v>
      </c>
      <c r="D7" s="64" t="s">
        <v>189</v>
      </c>
      <c r="E7" s="64" t="s">
        <v>188</v>
      </c>
      <c r="F7" s="54"/>
      <c r="G7" s="64" t="s">
        <v>188</v>
      </c>
      <c r="H7" s="64" t="s">
        <v>159</v>
      </c>
      <c r="I7" s="64" t="s">
        <v>160</v>
      </c>
      <c r="J7" s="54"/>
      <c r="K7" s="64" t="s">
        <v>189</v>
      </c>
      <c r="L7" s="35"/>
      <c r="M7" s="35"/>
      <c r="N7" s="35"/>
      <c r="O7" s="25"/>
      <c r="P7" s="36"/>
      <c r="Q7" s="36"/>
      <c r="R7" s="36"/>
    </row>
    <row r="8" spans="1:18">
      <c r="A8" s="65" t="s">
        <v>195</v>
      </c>
      <c r="B8" s="59"/>
      <c r="C8" s="64" t="s">
        <v>190</v>
      </c>
      <c r="D8" s="64" t="s">
        <v>159</v>
      </c>
      <c r="E8" s="64" t="s">
        <v>191</v>
      </c>
      <c r="F8" s="54"/>
      <c r="G8" s="64" t="s">
        <v>192</v>
      </c>
      <c r="H8" s="64" t="s">
        <v>162</v>
      </c>
      <c r="I8" s="64" t="s">
        <v>159</v>
      </c>
      <c r="J8" s="54"/>
      <c r="K8" s="64" t="s">
        <v>161</v>
      </c>
      <c r="L8" s="35"/>
      <c r="M8" s="35"/>
      <c r="N8" s="35"/>
      <c r="O8" s="25"/>
      <c r="P8" s="36"/>
      <c r="Q8" s="36"/>
      <c r="R8" s="36"/>
    </row>
    <row r="9" spans="1:18">
      <c r="A9" s="84" t="s">
        <v>163</v>
      </c>
      <c r="B9" s="84"/>
      <c r="C9" s="84"/>
      <c r="D9" s="84"/>
      <c r="E9" s="84"/>
      <c r="F9" s="84"/>
      <c r="G9" s="84"/>
      <c r="H9" s="84"/>
      <c r="I9" s="84"/>
      <c r="J9" s="84"/>
      <c r="K9" s="84"/>
      <c r="L9" s="35"/>
      <c r="M9" s="35"/>
      <c r="N9" s="35"/>
      <c r="O9" s="25"/>
      <c r="P9" s="36"/>
      <c r="Q9" s="36"/>
      <c r="R9" s="36"/>
    </row>
    <row r="10" spans="1:18">
      <c r="A10" s="85" t="s">
        <v>164</v>
      </c>
      <c r="B10" s="84"/>
      <c r="C10" s="84"/>
      <c r="D10" s="84"/>
      <c r="E10" s="84"/>
      <c r="F10" s="84"/>
      <c r="G10" s="84"/>
      <c r="H10" s="84"/>
      <c r="I10" s="84"/>
      <c r="J10" s="84"/>
      <c r="K10" s="84"/>
      <c r="L10" s="35"/>
      <c r="M10" s="35"/>
      <c r="N10" s="35"/>
      <c r="O10" s="25"/>
      <c r="P10" s="36"/>
      <c r="Q10" s="36"/>
      <c r="R10" s="36"/>
    </row>
    <row r="11" spans="1:18">
      <c r="A11" s="53" t="s">
        <v>184</v>
      </c>
      <c r="B11" s="25"/>
      <c r="C11" s="35"/>
      <c r="D11" s="35"/>
      <c r="E11" s="35"/>
      <c r="F11" s="35"/>
      <c r="G11" s="35"/>
      <c r="H11" s="35"/>
      <c r="I11" s="35"/>
      <c r="J11" s="35"/>
      <c r="K11" s="35"/>
      <c r="L11" s="35"/>
      <c r="M11" s="35"/>
      <c r="N11" s="35"/>
      <c r="O11" s="25"/>
      <c r="P11" s="36"/>
      <c r="Q11" s="36"/>
      <c r="R11" s="36"/>
    </row>
    <row r="12" spans="1:18">
      <c r="A12" s="25"/>
      <c r="B12" s="25"/>
      <c r="C12" s="35"/>
      <c r="D12" s="35"/>
      <c r="E12" s="35"/>
      <c r="F12" s="35"/>
      <c r="G12" s="35"/>
      <c r="H12" s="35"/>
      <c r="I12" s="35"/>
      <c r="J12" s="35"/>
      <c r="K12" s="35"/>
      <c r="L12" s="35"/>
      <c r="M12" s="35"/>
      <c r="N12" s="35"/>
      <c r="O12" s="25"/>
      <c r="P12" s="36"/>
      <c r="Q12" s="36"/>
      <c r="R12" s="36"/>
    </row>
    <row r="13" spans="1:18">
      <c r="A13" s="25"/>
      <c r="B13" s="25"/>
      <c r="C13" s="35"/>
      <c r="D13" s="35"/>
      <c r="E13" s="35"/>
      <c r="F13" s="35"/>
      <c r="G13" s="35"/>
      <c r="H13" s="35"/>
      <c r="I13" s="35"/>
      <c r="J13" s="35"/>
      <c r="K13" s="35"/>
      <c r="L13" s="35"/>
      <c r="M13" s="35"/>
      <c r="N13" s="35"/>
      <c r="O13" s="25"/>
      <c r="P13" s="36"/>
      <c r="Q13" s="36"/>
      <c r="R13" s="36"/>
    </row>
    <row r="14" spans="1:18">
      <c r="A14" s="25"/>
      <c r="B14" s="25"/>
      <c r="C14" s="35"/>
      <c r="D14" s="35"/>
      <c r="E14" s="35"/>
      <c r="F14" s="35"/>
      <c r="G14" s="35"/>
      <c r="H14" s="35"/>
      <c r="I14" s="35"/>
      <c r="J14" s="35"/>
      <c r="K14" s="35"/>
      <c r="L14" s="35"/>
      <c r="M14" s="35"/>
      <c r="N14" s="35"/>
      <c r="O14" s="25"/>
      <c r="P14" s="36"/>
      <c r="Q14" s="36"/>
      <c r="R14" s="36"/>
    </row>
    <row r="15" spans="1:18">
      <c r="A15" s="25"/>
      <c r="B15" s="25"/>
      <c r="C15" s="35"/>
      <c r="D15" s="35"/>
      <c r="E15" s="35"/>
      <c r="F15" s="35"/>
      <c r="G15" s="35"/>
      <c r="H15" s="35"/>
      <c r="I15" s="35"/>
      <c r="J15" s="35"/>
      <c r="K15" s="35"/>
      <c r="L15" s="35"/>
      <c r="M15" s="35"/>
      <c r="N15" s="35"/>
      <c r="O15" s="25"/>
      <c r="P15" s="36"/>
      <c r="Q15" s="36"/>
      <c r="R15" s="36"/>
    </row>
    <row r="16" spans="1:18">
      <c r="A16" s="25"/>
      <c r="B16" s="25"/>
      <c r="C16" s="35"/>
      <c r="D16" s="35"/>
      <c r="E16" s="35"/>
      <c r="F16" s="35"/>
      <c r="G16" s="35"/>
      <c r="H16" s="35"/>
      <c r="I16" s="35"/>
      <c r="J16" s="35"/>
      <c r="K16" s="35"/>
      <c r="L16" s="35"/>
      <c r="M16" s="35"/>
      <c r="N16" s="35"/>
      <c r="O16" s="25"/>
      <c r="P16" s="36"/>
      <c r="Q16" s="36"/>
      <c r="R16" s="36"/>
    </row>
    <row r="17" spans="1:27">
      <c r="A17" s="25"/>
      <c r="B17" s="25"/>
      <c r="C17" s="35"/>
      <c r="D17" s="35"/>
      <c r="E17" s="35"/>
      <c r="F17" s="35"/>
      <c r="G17" s="35"/>
      <c r="H17" s="35"/>
      <c r="I17" s="35"/>
      <c r="J17" s="35"/>
      <c r="K17" s="35"/>
      <c r="L17" s="35"/>
      <c r="M17" s="35"/>
      <c r="N17" s="35"/>
      <c r="O17" s="25"/>
      <c r="P17" s="36"/>
      <c r="Q17" s="36"/>
      <c r="R17" s="36"/>
    </row>
    <row r="18" spans="1:27">
      <c r="A18" s="25"/>
      <c r="B18" s="25"/>
      <c r="C18" s="35"/>
      <c r="D18" s="35"/>
      <c r="E18" s="35"/>
      <c r="F18" s="35"/>
      <c r="G18" s="35"/>
      <c r="H18" s="35"/>
      <c r="I18" s="35"/>
      <c r="J18" s="35"/>
      <c r="K18" s="35"/>
      <c r="L18" s="35"/>
      <c r="M18" s="35"/>
      <c r="N18" s="35"/>
      <c r="O18" s="25"/>
      <c r="P18" s="36"/>
      <c r="Q18" s="36"/>
      <c r="R18" s="36"/>
    </row>
    <row r="19" spans="1:27">
      <c r="A19" s="25"/>
      <c r="B19" s="25"/>
      <c r="C19" s="35"/>
      <c r="D19" s="35"/>
      <c r="E19" s="35"/>
      <c r="F19" s="35"/>
      <c r="G19" s="35"/>
      <c r="H19" s="35"/>
      <c r="I19" s="35"/>
      <c r="J19" s="35"/>
      <c r="K19" s="35"/>
      <c r="L19" s="35"/>
      <c r="M19" s="35"/>
      <c r="N19" s="35"/>
      <c r="O19" s="25"/>
      <c r="P19" s="36"/>
      <c r="Q19" s="36"/>
      <c r="R19" s="36"/>
    </row>
    <row r="20" spans="1:27">
      <c r="A20" s="25"/>
      <c r="B20" s="25"/>
      <c r="C20" s="35"/>
      <c r="D20" s="35"/>
      <c r="E20" s="35"/>
      <c r="F20" s="35"/>
      <c r="G20" s="35"/>
      <c r="H20" s="35"/>
      <c r="I20" s="35"/>
      <c r="J20" s="35"/>
      <c r="K20" s="35"/>
      <c r="L20" s="35"/>
      <c r="M20" s="35"/>
      <c r="N20" s="35"/>
      <c r="O20" s="25"/>
      <c r="P20" s="36"/>
      <c r="Q20" s="36"/>
      <c r="R20" s="36"/>
    </row>
    <row r="21" spans="1:27">
      <c r="A21" s="25"/>
      <c r="B21" s="25"/>
      <c r="C21" s="37"/>
      <c r="D21" s="37"/>
      <c r="E21" s="37"/>
      <c r="F21" s="37"/>
      <c r="G21" s="37"/>
      <c r="H21" s="37"/>
      <c r="I21" s="37"/>
      <c r="J21" s="37"/>
      <c r="K21" s="37"/>
      <c r="L21" s="37"/>
      <c r="M21" s="37"/>
      <c r="N21" s="37"/>
      <c r="O21" s="25"/>
      <c r="P21" s="36"/>
      <c r="Q21" s="36"/>
      <c r="R21" s="36"/>
    </row>
    <row r="22" spans="1:27">
      <c r="A22" s="22"/>
      <c r="B22" s="22"/>
      <c r="C22" s="37"/>
      <c r="D22" s="37"/>
      <c r="E22" s="37"/>
      <c r="F22" s="37"/>
      <c r="G22" s="37"/>
      <c r="H22" s="37"/>
      <c r="I22" s="37"/>
      <c r="J22" s="37"/>
      <c r="K22" s="37"/>
      <c r="L22" s="37"/>
      <c r="M22" s="37"/>
      <c r="N22" s="37"/>
      <c r="P22" s="36"/>
      <c r="Q22" s="36"/>
      <c r="R22" s="36"/>
    </row>
    <row r="27" spans="1:27">
      <c r="AA27" s="1">
        <f>2212/25784</f>
        <v>8.5789636984176229E-2</v>
      </c>
    </row>
    <row r="28" spans="1:27">
      <c r="AA28" s="1">
        <f>5246/38344</f>
        <v>0.13681410390152304</v>
      </c>
    </row>
    <row r="29" spans="1:27">
      <c r="AA29" s="1">
        <f>23811/97722</f>
        <v>0.24366058819917727</v>
      </c>
    </row>
    <row r="30" spans="1:27">
      <c r="AA30" s="1">
        <f>52392/171045</f>
        <v>0.30630535823905991</v>
      </c>
    </row>
  </sheetData>
  <mergeCells count="3">
    <mergeCell ref="A9:K9"/>
    <mergeCell ref="A10:K10"/>
    <mergeCell ref="O3:R3"/>
  </mergeCells>
  <pageMargins left="0.7" right="0.7" top="0.75" bottom="0.75" header="0.3" footer="0.3"/>
  <pageSetup orientation="landscape"/>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A1"/>
  <sheetViews>
    <sheetView topLeftCell="A190" workbookViewId="0">
      <selection activeCell="M84" sqref="M84"/>
    </sheetView>
  </sheetViews>
  <sheetFormatPr defaultColWidth="11" defaultRowHeight="15.75"/>
  <sheetData/>
  <pageMargins left="0.75" right="0.75" top="1" bottom="1" header="0.5" footer="0.5"/>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dimension ref="A1:AO45"/>
  <sheetViews>
    <sheetView workbookViewId="0">
      <selection activeCell="K46" sqref="K46"/>
    </sheetView>
  </sheetViews>
  <sheetFormatPr defaultColWidth="8.875" defaultRowHeight="15"/>
  <cols>
    <col min="1" max="11" width="8.875" style="1"/>
    <col min="12" max="26" width="15.5" style="1" customWidth="1"/>
    <col min="27" max="16384" width="8.875" style="1"/>
  </cols>
  <sheetData>
    <row r="1" spans="1:41">
      <c r="A1" s="1" t="s">
        <v>0</v>
      </c>
      <c r="R1" s="1" t="s">
        <v>1</v>
      </c>
    </row>
    <row r="2" spans="1:41">
      <c r="A2" s="1" t="s">
        <v>2</v>
      </c>
      <c r="R2" s="1" t="s">
        <v>2</v>
      </c>
    </row>
    <row r="3" spans="1:41">
      <c r="A3" s="1" t="s">
        <v>3</v>
      </c>
      <c r="R3" s="1" t="s">
        <v>3</v>
      </c>
    </row>
    <row r="4" spans="1:41">
      <c r="A4" s="1" t="s">
        <v>4</v>
      </c>
      <c r="L4" s="1" t="s">
        <v>5</v>
      </c>
      <c r="M4" s="1" t="s">
        <v>5</v>
      </c>
      <c r="N4" s="1" t="s">
        <v>5</v>
      </c>
      <c r="O4" s="1" t="s">
        <v>5</v>
      </c>
      <c r="P4" s="1" t="s">
        <v>5</v>
      </c>
      <c r="Q4" s="1" t="s">
        <v>5</v>
      </c>
      <c r="R4" s="1" t="s">
        <v>4</v>
      </c>
      <c r="S4" s="1" t="s">
        <v>5</v>
      </c>
      <c r="T4" s="1" t="s">
        <v>5</v>
      </c>
      <c r="U4" s="1" t="s">
        <v>5</v>
      </c>
      <c r="V4" s="1" t="s">
        <v>5</v>
      </c>
      <c r="W4" s="1" t="s">
        <v>5</v>
      </c>
      <c r="X4" s="1" t="s">
        <v>5</v>
      </c>
      <c r="Y4" s="1" t="s">
        <v>5</v>
      </c>
    </row>
    <row r="5" spans="1:41">
      <c r="A5" s="1" t="s">
        <v>6</v>
      </c>
      <c r="L5" s="1" t="s">
        <v>7</v>
      </c>
      <c r="M5" s="1" t="s">
        <v>7</v>
      </c>
      <c r="N5" s="1" t="s">
        <v>7</v>
      </c>
      <c r="O5" s="1" t="s">
        <v>7</v>
      </c>
      <c r="P5" s="1" t="s">
        <v>7</v>
      </c>
      <c r="Q5" s="1" t="s">
        <v>8</v>
      </c>
      <c r="R5" s="1" t="s">
        <v>6</v>
      </c>
      <c r="S5" s="1" t="s">
        <v>7</v>
      </c>
      <c r="T5" s="1" t="s">
        <v>7</v>
      </c>
      <c r="U5" s="1" t="s">
        <v>7</v>
      </c>
      <c r="V5" s="1" t="s">
        <v>7</v>
      </c>
      <c r="W5" s="1" t="s">
        <v>7</v>
      </c>
      <c r="X5" s="1" t="s">
        <v>7</v>
      </c>
      <c r="Y5" s="1" t="s">
        <v>8</v>
      </c>
    </row>
    <row r="6" spans="1:41">
      <c r="A6" s="1" t="s">
        <v>9</v>
      </c>
      <c r="B6" s="1" t="s">
        <v>10</v>
      </c>
      <c r="K6" s="72" t="s">
        <v>99</v>
      </c>
      <c r="L6" s="1" t="s">
        <v>11</v>
      </c>
      <c r="M6" s="1" t="s">
        <v>11</v>
      </c>
      <c r="N6" s="1" t="s">
        <v>11</v>
      </c>
      <c r="O6" s="1" t="s">
        <v>11</v>
      </c>
      <c r="P6" s="1" t="s">
        <v>11</v>
      </c>
      <c r="Q6" s="1" t="s">
        <v>11</v>
      </c>
      <c r="R6" s="1" t="s">
        <v>12</v>
      </c>
      <c r="S6" s="1" t="s">
        <v>13</v>
      </c>
      <c r="T6" s="1" t="s">
        <v>13</v>
      </c>
      <c r="U6" s="1" t="s">
        <v>13</v>
      </c>
      <c r="V6" s="1" t="s">
        <v>13</v>
      </c>
      <c r="W6" s="1" t="s">
        <v>13</v>
      </c>
      <c r="X6" s="1" t="s">
        <v>13</v>
      </c>
      <c r="Y6" s="1" t="s">
        <v>14</v>
      </c>
    </row>
    <row r="7" spans="1:41">
      <c r="A7" s="1" t="s">
        <v>15</v>
      </c>
      <c r="B7" s="1" t="s">
        <v>16</v>
      </c>
      <c r="C7" s="1" t="s">
        <v>17</v>
      </c>
      <c r="D7" s="1" t="s">
        <v>18</v>
      </c>
      <c r="E7" s="1" t="s">
        <v>19</v>
      </c>
      <c r="F7" s="1" t="s">
        <v>16</v>
      </c>
      <c r="G7" s="1" t="s">
        <v>17</v>
      </c>
      <c r="H7" s="1" t="s">
        <v>18</v>
      </c>
      <c r="I7" s="1" t="s">
        <v>19</v>
      </c>
      <c r="J7" s="1" t="s">
        <v>20</v>
      </c>
      <c r="K7" s="72" t="s">
        <v>199</v>
      </c>
      <c r="L7" s="1" t="s">
        <v>21</v>
      </c>
      <c r="M7" s="1" t="s">
        <v>22</v>
      </c>
      <c r="N7" s="1" t="s">
        <v>23</v>
      </c>
      <c r="O7" s="1" t="s">
        <v>24</v>
      </c>
      <c r="P7" s="1" t="s">
        <v>25</v>
      </c>
      <c r="Q7" s="1" t="s">
        <v>26</v>
      </c>
      <c r="R7" s="1" t="s">
        <v>27</v>
      </c>
      <c r="S7" s="1" t="s">
        <v>16</v>
      </c>
      <c r="T7" s="1" t="s">
        <v>28</v>
      </c>
      <c r="U7" s="1" t="s">
        <v>17</v>
      </c>
      <c r="V7" s="1" t="s">
        <v>24</v>
      </c>
      <c r="W7" s="1" t="s">
        <v>29</v>
      </c>
      <c r="X7" s="1" t="s">
        <v>30</v>
      </c>
      <c r="Y7" s="1" t="s">
        <v>26</v>
      </c>
    </row>
    <row r="8" spans="1:41" ht="15.75">
      <c r="A8" s="1">
        <v>1981</v>
      </c>
      <c r="B8" s="2">
        <f t="shared" ref="B8:E41" si="0">F8/$J8</f>
        <v>3.6906088183459952E-2</v>
      </c>
      <c r="C8" s="2">
        <f t="shared" si="0"/>
        <v>2.7554947823742036E-2</v>
      </c>
      <c r="D8" s="2">
        <f t="shared" si="0"/>
        <v>6.4461036007201988E-2</v>
      </c>
      <c r="E8" s="2">
        <f t="shared" si="0"/>
        <v>0.25890101628618356</v>
      </c>
      <c r="F8" s="1">
        <f>N8+P8+S8</f>
        <v>13549</v>
      </c>
      <c r="G8" s="1">
        <f t="shared" ref="G8:G41" si="1">H8-F8</f>
        <v>10116</v>
      </c>
      <c r="H8" s="1">
        <f t="shared" ref="H8:H41" si="2">SUM(L8:P8)+SUM(S8:X8)</f>
        <v>23665</v>
      </c>
      <c r="I8" s="1">
        <f>Q8+Y8</f>
        <v>95048</v>
      </c>
      <c r="J8" s="1">
        <v>367121</v>
      </c>
      <c r="K8" s="73">
        <f>Q8/J8</f>
        <v>0.15597309878759319</v>
      </c>
      <c r="L8" s="1">
        <v>3485</v>
      </c>
      <c r="M8" s="1">
        <v>1171</v>
      </c>
      <c r="N8" s="1">
        <v>6279</v>
      </c>
      <c r="O8" s="1">
        <v>448</v>
      </c>
      <c r="P8" s="1">
        <v>0</v>
      </c>
      <c r="Q8" s="1">
        <v>57261</v>
      </c>
      <c r="R8" s="1">
        <v>1981</v>
      </c>
      <c r="S8" s="1">
        <v>7270</v>
      </c>
      <c r="T8" s="1">
        <v>922</v>
      </c>
      <c r="U8" s="1">
        <v>0</v>
      </c>
      <c r="V8" s="1">
        <v>2250</v>
      </c>
      <c r="W8" s="1">
        <v>1567</v>
      </c>
      <c r="X8" s="1">
        <v>273</v>
      </c>
      <c r="Y8" s="1">
        <v>37787</v>
      </c>
      <c r="AH8" s="2"/>
      <c r="AI8" s="2"/>
      <c r="AJ8" s="2"/>
      <c r="AK8" s="2"/>
      <c r="AL8" s="2"/>
      <c r="AM8" s="2"/>
      <c r="AN8" s="2"/>
      <c r="AO8" s="2"/>
    </row>
    <row r="9" spans="1:41" ht="15.75">
      <c r="A9" s="1">
        <v>1982</v>
      </c>
      <c r="B9" s="2">
        <f t="shared" si="0"/>
        <v>3.5602278338974024E-2</v>
      </c>
      <c r="C9" s="2">
        <f t="shared" si="0"/>
        <v>2.7835448699883393E-2</v>
      </c>
      <c r="D9" s="2">
        <f t="shared" si="0"/>
        <v>6.3437727038857417E-2</v>
      </c>
      <c r="E9" s="2">
        <f t="shared" si="0"/>
        <v>0.25958378687240319</v>
      </c>
      <c r="F9" s="1">
        <f t="shared" ref="F9:F41" si="3">N9+P9+S9</f>
        <v>13770</v>
      </c>
      <c r="G9" s="1">
        <f t="shared" si="1"/>
        <v>10766</v>
      </c>
      <c r="H9" s="1">
        <f t="shared" si="2"/>
        <v>24536</v>
      </c>
      <c r="I9" s="1">
        <f t="shared" ref="I9:I41" si="4">Q9+Y9</f>
        <v>100400</v>
      </c>
      <c r="J9" s="1">
        <v>386773</v>
      </c>
      <c r="K9" s="73">
        <f t="shared" ref="K9:K41" si="5">Q9/J9</f>
        <v>0.15167811610427823</v>
      </c>
      <c r="L9" s="1">
        <v>2876</v>
      </c>
      <c r="M9" s="1">
        <v>1241</v>
      </c>
      <c r="N9" s="1">
        <v>5926</v>
      </c>
      <c r="O9" s="1">
        <v>408</v>
      </c>
      <c r="P9" s="1">
        <v>0</v>
      </c>
      <c r="Q9" s="1">
        <v>58665</v>
      </c>
      <c r="R9" s="1">
        <v>1982</v>
      </c>
      <c r="S9" s="1">
        <v>7844</v>
      </c>
      <c r="T9" s="1">
        <v>1118</v>
      </c>
      <c r="U9" s="1">
        <v>0</v>
      </c>
      <c r="V9" s="1">
        <v>3054</v>
      </c>
      <c r="W9" s="1">
        <v>1749</v>
      </c>
      <c r="X9" s="1">
        <v>320</v>
      </c>
      <c r="Y9" s="1">
        <v>41735</v>
      </c>
      <c r="AH9" s="2"/>
      <c r="AI9" s="2"/>
      <c r="AJ9" s="2"/>
      <c r="AK9" s="2"/>
      <c r="AL9" s="2"/>
      <c r="AM9" s="2"/>
      <c r="AN9" s="2"/>
      <c r="AO9" s="2"/>
    </row>
    <row r="10" spans="1:41" ht="15.75">
      <c r="A10" s="1">
        <v>1983</v>
      </c>
      <c r="B10" s="2">
        <f t="shared" si="0"/>
        <v>3.7306017998956373E-2</v>
      </c>
      <c r="C10" s="2">
        <f t="shared" si="0"/>
        <v>2.7963430237960784E-2</v>
      </c>
      <c r="D10" s="2">
        <f t="shared" si="0"/>
        <v>6.526944823691716E-2</v>
      </c>
      <c r="E10" s="2">
        <f t="shared" si="0"/>
        <v>0.25656494897436449</v>
      </c>
      <c r="F10" s="1">
        <f t="shared" si="3"/>
        <v>15657</v>
      </c>
      <c r="G10" s="1">
        <f t="shared" si="1"/>
        <v>11736</v>
      </c>
      <c r="H10" s="1">
        <f t="shared" si="2"/>
        <v>27393</v>
      </c>
      <c r="I10" s="1">
        <f t="shared" si="4"/>
        <v>107678</v>
      </c>
      <c r="J10" s="1">
        <v>419691</v>
      </c>
      <c r="K10" s="73">
        <f t="shared" si="5"/>
        <v>0.14510675711416257</v>
      </c>
      <c r="L10" s="1">
        <v>3208</v>
      </c>
      <c r="M10" s="1">
        <v>1340</v>
      </c>
      <c r="N10" s="1">
        <v>6491</v>
      </c>
      <c r="O10" s="1">
        <v>405</v>
      </c>
      <c r="P10" s="1">
        <v>0</v>
      </c>
      <c r="Q10" s="1">
        <v>60900</v>
      </c>
      <c r="R10" s="1">
        <v>1983</v>
      </c>
      <c r="S10" s="1">
        <v>9166</v>
      </c>
      <c r="T10" s="1">
        <v>1367</v>
      </c>
      <c r="U10" s="1">
        <v>0</v>
      </c>
      <c r="V10" s="1">
        <v>3189</v>
      </c>
      <c r="W10" s="1">
        <v>1868</v>
      </c>
      <c r="X10" s="1">
        <v>359</v>
      </c>
      <c r="Y10" s="1">
        <v>46778</v>
      </c>
      <c r="AH10" s="2"/>
      <c r="AI10" s="2"/>
      <c r="AJ10" s="2"/>
      <c r="AK10" s="2"/>
      <c r="AL10" s="2"/>
      <c r="AM10" s="2"/>
      <c r="AN10" s="2"/>
      <c r="AO10" s="2"/>
    </row>
    <row r="11" spans="1:41" ht="15.75">
      <c r="A11" s="1">
        <v>1984</v>
      </c>
      <c r="B11" s="2">
        <f t="shared" si="0"/>
        <v>3.8866424910319115E-2</v>
      </c>
      <c r="C11" s="2">
        <f t="shared" si="0"/>
        <v>2.7676683838754743E-2</v>
      </c>
      <c r="D11" s="2">
        <f t="shared" si="0"/>
        <v>6.6543108749073862E-2</v>
      </c>
      <c r="E11" s="2">
        <f t="shared" si="0"/>
        <v>0.25537596443617827</v>
      </c>
      <c r="F11" s="1">
        <f t="shared" si="3"/>
        <v>17888</v>
      </c>
      <c r="G11" s="1">
        <f t="shared" si="1"/>
        <v>12738</v>
      </c>
      <c r="H11" s="1">
        <f t="shared" si="2"/>
        <v>30626</v>
      </c>
      <c r="I11" s="1">
        <f t="shared" si="4"/>
        <v>117535</v>
      </c>
      <c r="J11" s="1">
        <v>460243</v>
      </c>
      <c r="K11" s="73">
        <f t="shared" si="5"/>
        <v>0.14441501554613542</v>
      </c>
      <c r="L11" s="1">
        <v>3802</v>
      </c>
      <c r="M11" s="1">
        <v>1424</v>
      </c>
      <c r="N11" s="1">
        <v>7434</v>
      </c>
      <c r="O11" s="1">
        <v>408</v>
      </c>
      <c r="P11" s="1">
        <v>0</v>
      </c>
      <c r="Q11" s="1">
        <v>66466</v>
      </c>
      <c r="R11" s="1">
        <v>1984</v>
      </c>
      <c r="S11" s="1">
        <v>10454</v>
      </c>
      <c r="T11" s="1">
        <v>1549</v>
      </c>
      <c r="U11" s="1">
        <v>0</v>
      </c>
      <c r="V11" s="1">
        <v>3176</v>
      </c>
      <c r="W11" s="1">
        <v>1998</v>
      </c>
      <c r="X11" s="1">
        <v>381</v>
      </c>
      <c r="Y11" s="1">
        <v>51069</v>
      </c>
      <c r="AH11" s="2"/>
      <c r="AI11" s="2"/>
      <c r="AJ11" s="2"/>
      <c r="AK11" s="2"/>
      <c r="AL11" s="2"/>
      <c r="AM11" s="2"/>
      <c r="AN11" s="2"/>
      <c r="AO11" s="2"/>
    </row>
    <row r="12" spans="1:41" ht="15.75">
      <c r="A12" s="1">
        <v>1985</v>
      </c>
      <c r="B12" s="2">
        <f t="shared" si="0"/>
        <v>4.1985644732219045E-2</v>
      </c>
      <c r="C12" s="2">
        <f t="shared" si="0"/>
        <v>2.7190684133915576E-2</v>
      </c>
      <c r="D12" s="2">
        <f t="shared" si="0"/>
        <v>6.9176328866134618E-2</v>
      </c>
      <c r="E12" s="2">
        <f t="shared" si="0"/>
        <v>0.25503187270993322</v>
      </c>
      <c r="F12" s="1">
        <f t="shared" si="3"/>
        <v>20912</v>
      </c>
      <c r="G12" s="1">
        <f t="shared" si="1"/>
        <v>13543</v>
      </c>
      <c r="H12" s="1">
        <f t="shared" si="2"/>
        <v>34455</v>
      </c>
      <c r="I12" s="1">
        <f t="shared" si="4"/>
        <v>127025</v>
      </c>
      <c r="J12" s="1">
        <v>498075</v>
      </c>
      <c r="K12" s="73">
        <f t="shared" si="5"/>
        <v>0.14565075540832204</v>
      </c>
      <c r="L12" s="1">
        <v>3910</v>
      </c>
      <c r="M12" s="1">
        <v>1513</v>
      </c>
      <c r="N12" s="1">
        <v>9096</v>
      </c>
      <c r="O12" s="1">
        <v>568</v>
      </c>
      <c r="P12" s="1">
        <v>0</v>
      </c>
      <c r="Q12" s="1">
        <v>72545</v>
      </c>
      <c r="R12" s="1">
        <v>1985</v>
      </c>
      <c r="S12" s="1">
        <v>11816</v>
      </c>
      <c r="T12" s="1">
        <v>1796</v>
      </c>
      <c r="U12" s="1">
        <v>0</v>
      </c>
      <c r="V12" s="1">
        <v>3241</v>
      </c>
      <c r="W12" s="1">
        <v>2128</v>
      </c>
      <c r="X12" s="1">
        <v>387</v>
      </c>
      <c r="Y12" s="1">
        <v>54480</v>
      </c>
      <c r="AH12" s="2"/>
      <c r="AI12" s="2"/>
      <c r="AJ12" s="2"/>
      <c r="AK12" s="2"/>
      <c r="AL12" s="2"/>
      <c r="AM12" s="2"/>
      <c r="AN12" s="2"/>
      <c r="AO12" s="2"/>
    </row>
    <row r="13" spans="1:41" ht="15.75">
      <c r="A13" s="1">
        <v>1986</v>
      </c>
      <c r="B13" s="2">
        <f t="shared" si="0"/>
        <v>4.7743350176375252E-2</v>
      </c>
      <c r="C13" s="2">
        <f t="shared" si="0"/>
        <v>2.8279149585279818E-2</v>
      </c>
      <c r="D13" s="2">
        <f t="shared" si="0"/>
        <v>7.6022499761655066E-2</v>
      </c>
      <c r="E13" s="2">
        <f t="shared" si="0"/>
        <v>0.26924206311373822</v>
      </c>
      <c r="F13" s="1">
        <f t="shared" si="3"/>
        <v>25039</v>
      </c>
      <c r="G13" s="1">
        <f t="shared" si="1"/>
        <v>14831</v>
      </c>
      <c r="H13" s="1">
        <f t="shared" si="2"/>
        <v>39870</v>
      </c>
      <c r="I13" s="1">
        <f t="shared" si="4"/>
        <v>141204</v>
      </c>
      <c r="J13" s="1">
        <v>524450</v>
      </c>
      <c r="K13" s="73">
        <f t="shared" si="5"/>
        <v>0.15419201067785299</v>
      </c>
      <c r="L13" s="1">
        <v>4169</v>
      </c>
      <c r="M13" s="1">
        <v>1437</v>
      </c>
      <c r="N13" s="1">
        <v>11841</v>
      </c>
      <c r="O13" s="1">
        <v>1311</v>
      </c>
      <c r="P13" s="1">
        <v>0</v>
      </c>
      <c r="Q13" s="1">
        <v>80866</v>
      </c>
      <c r="R13" s="1">
        <v>1986</v>
      </c>
      <c r="S13" s="1">
        <v>13198</v>
      </c>
      <c r="T13" s="1">
        <v>1935</v>
      </c>
      <c r="U13" s="1">
        <v>0</v>
      </c>
      <c r="V13" s="1">
        <v>3390</v>
      </c>
      <c r="W13" s="1">
        <v>2149</v>
      </c>
      <c r="X13" s="1">
        <v>440</v>
      </c>
      <c r="Y13" s="1">
        <v>60338</v>
      </c>
      <c r="AH13" s="2"/>
      <c r="AI13" s="2"/>
      <c r="AJ13" s="2"/>
      <c r="AK13" s="2"/>
      <c r="AL13" s="2"/>
      <c r="AM13" s="2"/>
      <c r="AN13" s="2"/>
      <c r="AO13" s="2"/>
    </row>
    <row r="14" spans="1:41" ht="15.75">
      <c r="A14" s="1">
        <v>1987</v>
      </c>
      <c r="B14" s="2">
        <f t="shared" si="0"/>
        <v>4.7687987606788287E-2</v>
      </c>
      <c r="C14" s="2">
        <f t="shared" si="0"/>
        <v>2.9057955050128863E-2</v>
      </c>
      <c r="D14" s="2">
        <f t="shared" si="0"/>
        <v>7.6745942656917157E-2</v>
      </c>
      <c r="E14" s="2">
        <f t="shared" si="0"/>
        <v>0.27556711882306451</v>
      </c>
      <c r="F14" s="1">
        <f t="shared" si="3"/>
        <v>27274</v>
      </c>
      <c r="G14" s="1">
        <f t="shared" si="1"/>
        <v>16619</v>
      </c>
      <c r="H14" s="1">
        <f t="shared" si="2"/>
        <v>43893</v>
      </c>
      <c r="I14" s="1">
        <f t="shared" si="4"/>
        <v>157604</v>
      </c>
      <c r="J14" s="1">
        <v>571926</v>
      </c>
      <c r="K14" s="73">
        <f t="shared" si="5"/>
        <v>0.15621426548189801</v>
      </c>
      <c r="L14" s="1">
        <v>4220</v>
      </c>
      <c r="M14" s="1">
        <v>1539</v>
      </c>
      <c r="N14" s="1">
        <v>12726</v>
      </c>
      <c r="O14" s="1">
        <v>2333</v>
      </c>
      <c r="P14" s="1">
        <v>0</v>
      </c>
      <c r="Q14" s="1">
        <v>89343</v>
      </c>
      <c r="R14" s="1">
        <v>1987</v>
      </c>
      <c r="S14" s="1">
        <v>14548</v>
      </c>
      <c r="T14" s="1">
        <v>2107</v>
      </c>
      <c r="U14" s="1">
        <v>0</v>
      </c>
      <c r="V14" s="1">
        <v>3728</v>
      </c>
      <c r="W14" s="1">
        <v>2199</v>
      </c>
      <c r="X14" s="1">
        <v>493</v>
      </c>
      <c r="Y14" s="1">
        <v>68261</v>
      </c>
      <c r="AH14" s="2"/>
      <c r="AI14" s="2"/>
      <c r="AJ14" s="2"/>
      <c r="AK14" s="2"/>
      <c r="AL14" s="2"/>
      <c r="AM14" s="2"/>
      <c r="AN14" s="2"/>
      <c r="AO14" s="2"/>
    </row>
    <row r="15" spans="1:41" ht="15.75">
      <c r="A15" s="1">
        <v>1988</v>
      </c>
      <c r="B15" s="2">
        <f t="shared" si="0"/>
        <v>5.0054372110230443E-2</v>
      </c>
      <c r="C15" s="2">
        <f t="shared" si="0"/>
        <v>2.9074264775360705E-2</v>
      </c>
      <c r="D15" s="2">
        <f t="shared" si="0"/>
        <v>7.9128636885591144E-2</v>
      </c>
      <c r="E15" s="2">
        <f t="shared" si="0"/>
        <v>0.28091883260917261</v>
      </c>
      <c r="F15" s="1">
        <f t="shared" si="3"/>
        <v>31254</v>
      </c>
      <c r="G15" s="1">
        <f t="shared" si="1"/>
        <v>18154</v>
      </c>
      <c r="H15" s="1">
        <f t="shared" si="2"/>
        <v>49408</v>
      </c>
      <c r="I15" s="1">
        <f t="shared" si="4"/>
        <v>175406</v>
      </c>
      <c r="J15" s="1">
        <v>624401</v>
      </c>
      <c r="K15" s="73">
        <f t="shared" si="5"/>
        <v>0.15637707178559931</v>
      </c>
      <c r="L15" s="1">
        <v>4644</v>
      </c>
      <c r="M15" s="1">
        <v>1462</v>
      </c>
      <c r="N15" s="1">
        <v>14329</v>
      </c>
      <c r="O15" s="1">
        <v>2837</v>
      </c>
      <c r="P15" s="1">
        <v>0</v>
      </c>
      <c r="Q15" s="1">
        <v>97642</v>
      </c>
      <c r="R15" s="1">
        <v>1988</v>
      </c>
      <c r="S15" s="1">
        <v>16925</v>
      </c>
      <c r="T15" s="1">
        <v>2259</v>
      </c>
      <c r="U15" s="1">
        <v>0</v>
      </c>
      <c r="V15" s="1">
        <v>4153</v>
      </c>
      <c r="W15" s="1">
        <v>2265</v>
      </c>
      <c r="X15" s="1">
        <v>534</v>
      </c>
      <c r="Y15" s="1">
        <v>77764</v>
      </c>
      <c r="AH15" s="2"/>
      <c r="AI15" s="2"/>
      <c r="AJ15" s="2"/>
      <c r="AK15" s="2"/>
      <c r="AL15" s="2"/>
      <c r="AM15" s="2"/>
      <c r="AN15" s="2"/>
      <c r="AO15" s="2"/>
    </row>
    <row r="16" spans="1:41" ht="15.75">
      <c r="A16" s="1">
        <v>1989</v>
      </c>
      <c r="B16" s="2">
        <f t="shared" si="0"/>
        <v>5.1897833567006363E-2</v>
      </c>
      <c r="C16" s="2">
        <f t="shared" si="0"/>
        <v>2.900634653959637E-2</v>
      </c>
      <c r="D16" s="2">
        <f t="shared" si="0"/>
        <v>8.0904180106602733E-2</v>
      </c>
      <c r="E16" s="2">
        <f t="shared" si="0"/>
        <v>0.27990392002702436</v>
      </c>
      <c r="F16" s="1">
        <f t="shared" si="3"/>
        <v>34721</v>
      </c>
      <c r="G16" s="1">
        <f t="shared" si="1"/>
        <v>19406</v>
      </c>
      <c r="H16" s="1">
        <f t="shared" si="2"/>
        <v>54127</v>
      </c>
      <c r="I16" s="1">
        <f t="shared" si="4"/>
        <v>187263</v>
      </c>
      <c r="J16" s="1">
        <v>669026</v>
      </c>
      <c r="K16" s="73">
        <f t="shared" si="5"/>
        <v>0.15539156923647213</v>
      </c>
      <c r="L16" s="1">
        <v>4494</v>
      </c>
      <c r="M16" s="1">
        <v>1954</v>
      </c>
      <c r="N16" s="1">
        <v>16253</v>
      </c>
      <c r="O16" s="1">
        <v>3235</v>
      </c>
      <c r="P16" s="1">
        <v>0</v>
      </c>
      <c r="Q16" s="1">
        <v>103961</v>
      </c>
      <c r="R16" s="1">
        <v>1989</v>
      </c>
      <c r="S16" s="1">
        <v>18468</v>
      </c>
      <c r="T16" s="1">
        <v>2388</v>
      </c>
      <c r="U16" s="1">
        <v>0</v>
      </c>
      <c r="V16" s="1">
        <v>4481</v>
      </c>
      <c r="W16" s="1">
        <v>2371</v>
      </c>
      <c r="X16" s="1">
        <v>483</v>
      </c>
      <c r="Y16" s="1">
        <v>83302</v>
      </c>
      <c r="AH16" s="2"/>
      <c r="AI16" s="2"/>
      <c r="AJ16" s="2"/>
      <c r="AK16" s="2"/>
      <c r="AL16" s="2"/>
      <c r="AM16" s="2"/>
      <c r="AN16" s="2"/>
      <c r="AO16" s="2"/>
    </row>
    <row r="17" spans="1:41" ht="15.75">
      <c r="A17" s="1">
        <v>1990</v>
      </c>
      <c r="B17" s="2">
        <f t="shared" si="0"/>
        <v>4.7555761424652634E-2</v>
      </c>
      <c r="C17" s="2">
        <f t="shared" si="0"/>
        <v>2.8913545080281731E-2</v>
      </c>
      <c r="D17" s="2">
        <f t="shared" si="0"/>
        <v>7.6469306504934359E-2</v>
      </c>
      <c r="E17" s="2">
        <f t="shared" si="0"/>
        <v>0.29349622004135661</v>
      </c>
      <c r="F17" s="1">
        <f t="shared" si="3"/>
        <v>32956</v>
      </c>
      <c r="G17" s="1">
        <f t="shared" si="1"/>
        <v>20037</v>
      </c>
      <c r="H17" s="1">
        <f t="shared" si="2"/>
        <v>52993</v>
      </c>
      <c r="I17" s="1">
        <f t="shared" si="4"/>
        <v>203392</v>
      </c>
      <c r="J17" s="1">
        <v>692997</v>
      </c>
      <c r="K17" s="73">
        <f t="shared" si="5"/>
        <v>0.16015798048187799</v>
      </c>
      <c r="L17" s="1">
        <v>4237</v>
      </c>
      <c r="M17" s="1">
        <v>2085</v>
      </c>
      <c r="N17" s="1">
        <v>14288</v>
      </c>
      <c r="O17" s="1">
        <v>3374</v>
      </c>
      <c r="P17" s="1">
        <v>0</v>
      </c>
      <c r="Q17" s="1">
        <v>110989</v>
      </c>
      <c r="R17" s="1">
        <v>1990</v>
      </c>
      <c r="S17" s="1">
        <v>18668</v>
      </c>
      <c r="T17" s="1">
        <v>2624</v>
      </c>
      <c r="U17" s="1">
        <v>0</v>
      </c>
      <c r="V17" s="1">
        <v>4745</v>
      </c>
      <c r="W17" s="1">
        <v>2391</v>
      </c>
      <c r="X17" s="1">
        <v>581</v>
      </c>
      <c r="Y17" s="1">
        <v>92403</v>
      </c>
      <c r="AH17" s="2"/>
      <c r="AI17" s="2"/>
      <c r="AJ17" s="2"/>
      <c r="AK17" s="2"/>
      <c r="AL17" s="2"/>
      <c r="AM17" s="2"/>
      <c r="AN17" s="2"/>
      <c r="AO17" s="2"/>
    </row>
    <row r="18" spans="1:41" ht="15.75">
      <c r="A18" s="1">
        <v>1991</v>
      </c>
      <c r="B18" s="2">
        <f t="shared" si="0"/>
        <v>5.1585048616166106E-2</v>
      </c>
      <c r="C18" s="2">
        <f t="shared" si="0"/>
        <v>2.837885572174878E-2</v>
      </c>
      <c r="D18" s="2">
        <f t="shared" si="0"/>
        <v>7.9963904337914893E-2</v>
      </c>
      <c r="E18" s="2">
        <f t="shared" si="0"/>
        <v>0.29755324610691697</v>
      </c>
      <c r="F18" s="1">
        <f t="shared" si="3"/>
        <v>36071</v>
      </c>
      <c r="G18" s="1">
        <f t="shared" si="1"/>
        <v>19844</v>
      </c>
      <c r="H18" s="1">
        <f t="shared" si="2"/>
        <v>55915</v>
      </c>
      <c r="I18" s="1">
        <f t="shared" si="4"/>
        <v>208065</v>
      </c>
      <c r="J18" s="1">
        <v>699253</v>
      </c>
      <c r="K18" s="73">
        <f t="shared" si="5"/>
        <v>0.16579406881343375</v>
      </c>
      <c r="L18" s="1">
        <v>3742</v>
      </c>
      <c r="M18" s="1">
        <v>2064</v>
      </c>
      <c r="N18" s="1">
        <v>0</v>
      </c>
      <c r="O18" s="1">
        <v>3436</v>
      </c>
      <c r="P18" s="1">
        <v>17379</v>
      </c>
      <c r="Q18" s="1">
        <v>115932</v>
      </c>
      <c r="R18" s="1">
        <v>1991</v>
      </c>
      <c r="S18" s="1">
        <v>18692</v>
      </c>
      <c r="T18" s="1">
        <v>2853</v>
      </c>
      <c r="U18" s="1">
        <v>0</v>
      </c>
      <c r="V18" s="1">
        <v>4782</v>
      </c>
      <c r="W18" s="1">
        <v>2364</v>
      </c>
      <c r="X18" s="1">
        <v>603</v>
      </c>
      <c r="Y18" s="1">
        <v>92133</v>
      </c>
      <c r="AH18" s="2"/>
      <c r="AI18" s="2"/>
      <c r="AJ18" s="2"/>
      <c r="AK18" s="2"/>
      <c r="AL18" s="2"/>
      <c r="AM18" s="2"/>
      <c r="AN18" s="2"/>
      <c r="AO18" s="2"/>
    </row>
    <row r="19" spans="1:41" ht="15.75">
      <c r="A19" s="1">
        <v>1992</v>
      </c>
      <c r="B19" s="2">
        <f t="shared" si="0"/>
        <v>5.0796138091307633E-2</v>
      </c>
      <c r="C19" s="2">
        <f t="shared" si="0"/>
        <v>2.9610946078246526E-2</v>
      </c>
      <c r="D19" s="2">
        <f t="shared" si="0"/>
        <v>8.0407084169554166E-2</v>
      </c>
      <c r="E19" s="2">
        <f t="shared" si="0"/>
        <v>0.29900323874087142</v>
      </c>
      <c r="F19" s="1">
        <f t="shared" si="3"/>
        <v>36371</v>
      </c>
      <c r="G19" s="1">
        <f t="shared" si="1"/>
        <v>21202</v>
      </c>
      <c r="H19" s="1">
        <f t="shared" si="2"/>
        <v>57573</v>
      </c>
      <c r="I19" s="1">
        <f t="shared" si="4"/>
        <v>214092</v>
      </c>
      <c r="J19" s="1">
        <v>716019</v>
      </c>
      <c r="K19" s="73">
        <f t="shared" si="5"/>
        <v>0.16838938631516762</v>
      </c>
      <c r="L19" s="1">
        <v>4125</v>
      </c>
      <c r="M19" s="1">
        <v>2106</v>
      </c>
      <c r="N19" s="1">
        <v>0</v>
      </c>
      <c r="O19" s="1">
        <v>3604</v>
      </c>
      <c r="P19" s="1">
        <v>17786</v>
      </c>
      <c r="Q19" s="1">
        <v>120570</v>
      </c>
      <c r="R19" s="1">
        <v>1992</v>
      </c>
      <c r="S19" s="1">
        <v>18585</v>
      </c>
      <c r="T19" s="1">
        <v>2829</v>
      </c>
      <c r="U19" s="1">
        <v>0</v>
      </c>
      <c r="V19" s="1">
        <v>5554</v>
      </c>
      <c r="W19" s="1">
        <v>2381</v>
      </c>
      <c r="X19" s="1">
        <v>603</v>
      </c>
      <c r="Y19" s="1">
        <v>93522</v>
      </c>
      <c r="AH19" s="2"/>
      <c r="AI19" s="2"/>
      <c r="AJ19" s="2"/>
      <c r="AK19" s="2"/>
      <c r="AL19" s="2"/>
      <c r="AM19" s="2"/>
      <c r="AN19" s="2"/>
      <c r="AO19" s="2"/>
    </row>
    <row r="20" spans="1:41" ht="15.75">
      <c r="A20" s="1">
        <v>1993</v>
      </c>
      <c r="B20" s="2">
        <f t="shared" si="0"/>
        <v>4.9726836133912072E-2</v>
      </c>
      <c r="C20" s="2">
        <f t="shared" si="0"/>
        <v>2.8390777429197645E-2</v>
      </c>
      <c r="D20" s="2">
        <f t="shared" si="0"/>
        <v>7.8117613563109714E-2</v>
      </c>
      <c r="E20" s="2">
        <f t="shared" si="0"/>
        <v>0.29277552752589281</v>
      </c>
      <c r="F20" s="1">
        <f t="shared" si="3"/>
        <v>37027</v>
      </c>
      <c r="G20" s="1">
        <f t="shared" si="1"/>
        <v>21140</v>
      </c>
      <c r="H20" s="1">
        <f t="shared" si="2"/>
        <v>58167</v>
      </c>
      <c r="I20" s="1">
        <f t="shared" si="4"/>
        <v>218003</v>
      </c>
      <c r="J20" s="1">
        <v>744608</v>
      </c>
      <c r="K20" s="73">
        <f t="shared" si="5"/>
        <v>0.16179117065623791</v>
      </c>
      <c r="L20" s="1">
        <v>3368</v>
      </c>
      <c r="M20" s="1">
        <v>1973</v>
      </c>
      <c r="N20" s="1">
        <v>0</v>
      </c>
      <c r="O20" s="1">
        <v>3993</v>
      </c>
      <c r="P20" s="1">
        <v>18153</v>
      </c>
      <c r="Q20" s="1">
        <v>120471</v>
      </c>
      <c r="R20" s="1">
        <v>1993</v>
      </c>
      <c r="S20" s="1">
        <v>18874</v>
      </c>
      <c r="T20" s="1">
        <v>2462</v>
      </c>
      <c r="U20" s="1">
        <v>531</v>
      </c>
      <c r="V20" s="1">
        <v>5818</v>
      </c>
      <c r="W20" s="1">
        <v>2408</v>
      </c>
      <c r="X20" s="1">
        <v>587</v>
      </c>
      <c r="Y20" s="1">
        <v>97532</v>
      </c>
      <c r="AH20" s="2"/>
      <c r="AI20" s="2"/>
      <c r="AJ20" s="2"/>
      <c r="AK20" s="2"/>
      <c r="AL20" s="2"/>
      <c r="AM20" s="2"/>
      <c r="AN20" s="2"/>
      <c r="AO20" s="2"/>
    </row>
    <row r="21" spans="1:41" ht="15.75">
      <c r="A21" s="1">
        <v>1994</v>
      </c>
      <c r="B21" s="2">
        <f t="shared" si="0"/>
        <v>5.0036288468626622E-2</v>
      </c>
      <c r="C21" s="2">
        <f t="shared" si="0"/>
        <v>2.663054285775807E-2</v>
      </c>
      <c r="D21" s="2">
        <f t="shared" si="0"/>
        <v>7.6666831326384688E-2</v>
      </c>
      <c r="E21" s="2">
        <f t="shared" si="0"/>
        <v>0.29136790427443959</v>
      </c>
      <c r="F21" s="1">
        <f t="shared" si="3"/>
        <v>39504</v>
      </c>
      <c r="G21" s="1">
        <f t="shared" si="1"/>
        <v>21025</v>
      </c>
      <c r="H21" s="1">
        <f t="shared" si="2"/>
        <v>60529</v>
      </c>
      <c r="I21" s="1">
        <f t="shared" si="4"/>
        <v>230037</v>
      </c>
      <c r="J21" s="1">
        <v>789507</v>
      </c>
      <c r="K21" s="73">
        <f t="shared" si="5"/>
        <v>0.15621267449180312</v>
      </c>
      <c r="L21" s="1">
        <v>3758</v>
      </c>
      <c r="M21" s="1">
        <v>2034</v>
      </c>
      <c r="N21" s="1">
        <v>0</v>
      </c>
      <c r="O21" s="1">
        <v>3661</v>
      </c>
      <c r="P21" s="1">
        <v>19058</v>
      </c>
      <c r="Q21" s="1">
        <v>123331</v>
      </c>
      <c r="R21" s="1">
        <v>1994</v>
      </c>
      <c r="S21" s="1">
        <v>20446</v>
      </c>
      <c r="T21" s="1">
        <v>1861</v>
      </c>
      <c r="U21" s="1">
        <v>545</v>
      </c>
      <c r="V21" s="1">
        <v>6068</v>
      </c>
      <c r="W21" s="1">
        <v>2477</v>
      </c>
      <c r="X21" s="1">
        <v>621</v>
      </c>
      <c r="Y21" s="1">
        <v>106706</v>
      </c>
      <c r="AH21" s="2"/>
      <c r="AI21" s="2"/>
      <c r="AJ21" s="2"/>
      <c r="AK21" s="2"/>
      <c r="AL21" s="2"/>
      <c r="AM21" s="2"/>
      <c r="AN21" s="2"/>
      <c r="AO21" s="2"/>
    </row>
    <row r="22" spans="1:41" ht="15.75">
      <c r="A22" s="1">
        <v>1995</v>
      </c>
      <c r="B22" s="2">
        <f t="shared" si="0"/>
        <v>4.9423805117898893E-2</v>
      </c>
      <c r="C22" s="2">
        <f t="shared" si="0"/>
        <v>2.5707713037698452E-2</v>
      </c>
      <c r="D22" s="2">
        <f t="shared" si="0"/>
        <v>7.5131518155597349E-2</v>
      </c>
      <c r="E22" s="2">
        <f t="shared" si="0"/>
        <v>0.29196487702253271</v>
      </c>
      <c r="F22" s="1">
        <f t="shared" si="3"/>
        <v>40971</v>
      </c>
      <c r="G22" s="1">
        <f t="shared" si="1"/>
        <v>21311</v>
      </c>
      <c r="H22" s="1">
        <f t="shared" si="2"/>
        <v>62282</v>
      </c>
      <c r="I22" s="1">
        <f t="shared" si="4"/>
        <v>242031</v>
      </c>
      <c r="J22" s="1">
        <v>828973</v>
      </c>
      <c r="K22" s="73">
        <f t="shared" si="5"/>
        <v>0.15661306218658508</v>
      </c>
      <c r="L22" s="1">
        <v>3037</v>
      </c>
      <c r="M22" s="1">
        <v>2261</v>
      </c>
      <c r="N22" s="1">
        <v>0</v>
      </c>
      <c r="O22" s="1">
        <v>4180</v>
      </c>
      <c r="P22" s="1">
        <v>19650</v>
      </c>
      <c r="Q22" s="1">
        <v>129828</v>
      </c>
      <c r="R22" s="1">
        <v>1995</v>
      </c>
      <c r="S22" s="1">
        <v>21321</v>
      </c>
      <c r="T22" s="1">
        <v>1854</v>
      </c>
      <c r="U22" s="1">
        <v>566</v>
      </c>
      <c r="V22" s="1">
        <v>6264</v>
      </c>
      <c r="W22" s="1">
        <v>2502</v>
      </c>
      <c r="X22" s="1">
        <v>647</v>
      </c>
      <c r="Y22" s="1">
        <v>112203</v>
      </c>
      <c r="AH22" s="2"/>
      <c r="AI22" s="2"/>
      <c r="AJ22" s="2"/>
      <c r="AK22" s="2"/>
      <c r="AL22" s="2"/>
      <c r="AM22" s="2"/>
      <c r="AN22" s="2"/>
      <c r="AO22" s="2"/>
    </row>
    <row r="23" spans="1:41" ht="15.75">
      <c r="A23" s="1">
        <v>1996</v>
      </c>
      <c r="B23" s="2">
        <f t="shared" si="0"/>
        <v>4.8724479973116241E-2</v>
      </c>
      <c r="C23" s="2">
        <f t="shared" si="0"/>
        <v>2.4898981707608781E-2</v>
      </c>
      <c r="D23" s="2">
        <f t="shared" si="0"/>
        <v>7.3623461680725019E-2</v>
      </c>
      <c r="E23" s="2">
        <f t="shared" si="0"/>
        <v>0.29864892774172924</v>
      </c>
      <c r="F23" s="1">
        <f t="shared" si="3"/>
        <v>41758</v>
      </c>
      <c r="G23" s="1">
        <f t="shared" si="1"/>
        <v>21339</v>
      </c>
      <c r="H23" s="1">
        <f t="shared" si="2"/>
        <v>63097</v>
      </c>
      <c r="I23" s="1">
        <f t="shared" si="4"/>
        <v>255949</v>
      </c>
      <c r="J23" s="1">
        <v>857023</v>
      </c>
      <c r="K23" s="73">
        <f t="shared" si="5"/>
        <v>0.16098984508000369</v>
      </c>
      <c r="L23" s="1">
        <v>2649</v>
      </c>
      <c r="M23" s="1">
        <v>2204</v>
      </c>
      <c r="N23" s="1">
        <v>0</v>
      </c>
      <c r="O23" s="1">
        <v>4339</v>
      </c>
      <c r="P23" s="1">
        <v>20613</v>
      </c>
      <c r="Q23" s="1">
        <v>137972</v>
      </c>
      <c r="R23" s="1">
        <v>1996</v>
      </c>
      <c r="S23" s="1">
        <v>21145</v>
      </c>
      <c r="T23" s="1">
        <v>1908</v>
      </c>
      <c r="U23" s="1">
        <v>674</v>
      </c>
      <c r="V23" s="1">
        <v>6379</v>
      </c>
      <c r="W23" s="1">
        <v>2601</v>
      </c>
      <c r="X23" s="1">
        <v>585</v>
      </c>
      <c r="Y23" s="1">
        <v>117977</v>
      </c>
      <c r="AH23" s="2"/>
      <c r="AI23" s="2"/>
      <c r="AJ23" s="2"/>
      <c r="AK23" s="2"/>
      <c r="AL23" s="2"/>
      <c r="AM23" s="2"/>
      <c r="AN23" s="2"/>
      <c r="AO23" s="2"/>
    </row>
    <row r="24" spans="1:41" ht="15.75">
      <c r="A24" s="1">
        <v>1997</v>
      </c>
      <c r="B24" s="2">
        <f t="shared" si="0"/>
        <v>4.9333887965730801E-2</v>
      </c>
      <c r="C24" s="2">
        <f t="shared" si="0"/>
        <v>2.4694048691119169E-2</v>
      </c>
      <c r="D24" s="2">
        <f t="shared" si="0"/>
        <v>7.4027936656849966E-2</v>
      </c>
      <c r="E24" s="2">
        <f t="shared" si="0"/>
        <v>0.30513484868934909</v>
      </c>
      <c r="F24" s="1">
        <f t="shared" si="3"/>
        <v>44593</v>
      </c>
      <c r="G24" s="1">
        <f t="shared" si="1"/>
        <v>22321</v>
      </c>
      <c r="H24" s="1">
        <f t="shared" si="2"/>
        <v>66914</v>
      </c>
      <c r="I24" s="1">
        <f t="shared" si="4"/>
        <v>275812</v>
      </c>
      <c r="J24" s="1">
        <v>903902</v>
      </c>
      <c r="K24" s="73">
        <f t="shared" si="5"/>
        <v>0.16827819830025822</v>
      </c>
      <c r="L24" s="1">
        <v>2715</v>
      </c>
      <c r="M24" s="1">
        <v>2225</v>
      </c>
      <c r="N24" s="1">
        <v>0</v>
      </c>
      <c r="O24" s="1">
        <v>4689</v>
      </c>
      <c r="P24" s="1">
        <v>22559</v>
      </c>
      <c r="Q24" s="1">
        <v>152107</v>
      </c>
      <c r="R24" s="1">
        <v>1997</v>
      </c>
      <c r="S24" s="1">
        <v>22034</v>
      </c>
      <c r="T24" s="1">
        <v>2027</v>
      </c>
      <c r="U24" s="1">
        <v>742</v>
      </c>
      <c r="V24" s="1">
        <v>6567</v>
      </c>
      <c r="W24" s="1">
        <v>2740</v>
      </c>
      <c r="X24" s="1">
        <v>616</v>
      </c>
      <c r="Y24" s="1">
        <v>123705</v>
      </c>
      <c r="AH24" s="2"/>
      <c r="AI24" s="2"/>
      <c r="AJ24" s="2"/>
      <c r="AK24" s="2"/>
      <c r="AL24" s="2"/>
      <c r="AM24" s="2"/>
      <c r="AN24" s="2"/>
      <c r="AO24" s="2"/>
    </row>
    <row r="25" spans="1:41" ht="15.75">
      <c r="A25" s="1">
        <v>1998</v>
      </c>
      <c r="B25" s="2">
        <f t="shared" si="0"/>
        <v>4.9866904229724902E-2</v>
      </c>
      <c r="C25" s="2">
        <f t="shared" si="0"/>
        <v>2.454723432857318E-2</v>
      </c>
      <c r="D25" s="2">
        <f t="shared" si="0"/>
        <v>7.4414138558298079E-2</v>
      </c>
      <c r="E25" s="2">
        <f t="shared" si="0"/>
        <v>0.30442816829280001</v>
      </c>
      <c r="F25" s="1">
        <f t="shared" si="3"/>
        <v>46740</v>
      </c>
      <c r="G25" s="1">
        <f t="shared" si="1"/>
        <v>23008</v>
      </c>
      <c r="H25" s="1">
        <f t="shared" si="2"/>
        <v>69748</v>
      </c>
      <c r="I25" s="1">
        <f t="shared" si="4"/>
        <v>285339</v>
      </c>
      <c r="J25" s="1">
        <v>937295</v>
      </c>
      <c r="K25" s="73">
        <f t="shared" si="5"/>
        <v>0.16722163246363206</v>
      </c>
      <c r="L25" s="1">
        <v>2681</v>
      </c>
      <c r="M25" s="1">
        <v>2334</v>
      </c>
      <c r="N25" s="1">
        <v>0</v>
      </c>
      <c r="O25" s="1">
        <v>4804</v>
      </c>
      <c r="P25" s="1">
        <v>23159</v>
      </c>
      <c r="Q25" s="1">
        <v>156736</v>
      </c>
      <c r="R25" s="1">
        <v>1998</v>
      </c>
      <c r="S25" s="1">
        <v>23581</v>
      </c>
      <c r="T25" s="1">
        <v>2229</v>
      </c>
      <c r="U25" s="1">
        <v>783</v>
      </c>
      <c r="V25" s="1">
        <v>6754</v>
      </c>
      <c r="W25" s="1">
        <v>2833</v>
      </c>
      <c r="X25" s="1">
        <v>590</v>
      </c>
      <c r="Y25" s="1">
        <v>128603</v>
      </c>
      <c r="AH25" s="2"/>
      <c r="AI25" s="2"/>
      <c r="AJ25" s="2"/>
      <c r="AK25" s="2"/>
      <c r="AL25" s="2"/>
      <c r="AM25" s="2"/>
      <c r="AN25" s="2"/>
      <c r="AO25" s="2"/>
    </row>
    <row r="26" spans="1:41" ht="15.75">
      <c r="A26" s="1">
        <v>1999</v>
      </c>
      <c r="B26" s="2">
        <f t="shared" si="0"/>
        <v>5.0370548834393944E-2</v>
      </c>
      <c r="C26" s="2">
        <f t="shared" si="0"/>
        <v>2.3057256863416614E-2</v>
      </c>
      <c r="D26" s="2">
        <f t="shared" si="0"/>
        <v>7.3427805697810558E-2</v>
      </c>
      <c r="E26" s="2">
        <f t="shared" si="0"/>
        <v>0.30367382941612175</v>
      </c>
      <c r="F26" s="1">
        <f t="shared" si="3"/>
        <v>50595</v>
      </c>
      <c r="G26" s="1">
        <f t="shared" si="1"/>
        <v>23160</v>
      </c>
      <c r="H26" s="1">
        <f t="shared" si="2"/>
        <v>73755</v>
      </c>
      <c r="I26" s="1">
        <f t="shared" si="4"/>
        <v>305027</v>
      </c>
      <c r="J26" s="1">
        <v>1004456</v>
      </c>
      <c r="K26" s="73">
        <f t="shared" si="5"/>
        <v>0.16584300357606505</v>
      </c>
      <c r="L26" s="1">
        <v>2289</v>
      </c>
      <c r="M26" s="1">
        <v>2347</v>
      </c>
      <c r="N26" s="1">
        <v>0</v>
      </c>
      <c r="O26" s="1">
        <v>4744</v>
      </c>
      <c r="P26" s="1">
        <v>25053</v>
      </c>
      <c r="Q26" s="1">
        <v>166582</v>
      </c>
      <c r="R26" s="1">
        <v>1999</v>
      </c>
      <c r="S26" s="1">
        <v>25542</v>
      </c>
      <c r="T26" s="1">
        <v>2325</v>
      </c>
      <c r="U26" s="1">
        <v>829</v>
      </c>
      <c r="V26" s="1">
        <v>7037</v>
      </c>
      <c r="W26" s="1">
        <v>2963</v>
      </c>
      <c r="X26" s="1">
        <v>626</v>
      </c>
      <c r="Y26" s="1">
        <v>138445</v>
      </c>
      <c r="AH26" s="2"/>
      <c r="AI26" s="2"/>
      <c r="AJ26" s="2"/>
      <c r="AK26" s="2"/>
      <c r="AL26" s="2"/>
      <c r="AM26" s="2"/>
      <c r="AN26" s="2"/>
      <c r="AO26" s="2"/>
    </row>
    <row r="27" spans="1:41" ht="15.75">
      <c r="A27" s="1">
        <v>2000</v>
      </c>
      <c r="B27" s="2">
        <f t="shared" si="0"/>
        <v>4.9413088045864403E-2</v>
      </c>
      <c r="C27" s="2">
        <f t="shared" si="0"/>
        <v>2.1201400605961648E-2</v>
      </c>
      <c r="D27" s="2">
        <f t="shared" si="0"/>
        <v>7.0614488651826054E-2</v>
      </c>
      <c r="E27" s="2">
        <f t="shared" si="0"/>
        <v>0.29896224532375404</v>
      </c>
      <c r="F27" s="1">
        <f t="shared" si="3"/>
        <v>54472</v>
      </c>
      <c r="G27" s="1">
        <f t="shared" si="1"/>
        <v>23372</v>
      </c>
      <c r="H27" s="1">
        <f t="shared" si="2"/>
        <v>77844</v>
      </c>
      <c r="I27" s="1">
        <f t="shared" si="4"/>
        <v>329570</v>
      </c>
      <c r="J27" s="1">
        <v>1102380</v>
      </c>
      <c r="K27" s="73">
        <f t="shared" si="5"/>
        <v>0.16584117999238013</v>
      </c>
      <c r="L27" s="1">
        <v>2441</v>
      </c>
      <c r="M27" s="1">
        <v>2291</v>
      </c>
      <c r="N27" s="1">
        <v>0</v>
      </c>
      <c r="O27" s="1">
        <v>4767</v>
      </c>
      <c r="P27" s="1">
        <v>27090</v>
      </c>
      <c r="Q27" s="1">
        <v>182820</v>
      </c>
      <c r="R27" s="1">
        <v>2000</v>
      </c>
      <c r="S27" s="1">
        <v>27382</v>
      </c>
      <c r="T27" s="1">
        <v>2302</v>
      </c>
      <c r="U27" s="1">
        <v>901</v>
      </c>
      <c r="V27" s="1">
        <v>7037</v>
      </c>
      <c r="W27" s="1">
        <v>3001</v>
      </c>
      <c r="X27" s="1">
        <v>632</v>
      </c>
      <c r="Y27" s="1">
        <v>146750</v>
      </c>
      <c r="AH27" s="2"/>
      <c r="AI27" s="2"/>
      <c r="AJ27" s="2"/>
      <c r="AK27" s="2"/>
      <c r="AL27" s="2"/>
      <c r="AM27" s="2"/>
      <c r="AN27" s="2"/>
      <c r="AO27" s="2"/>
    </row>
    <row r="28" spans="1:41" ht="15.75">
      <c r="A28" s="1">
        <v>2001</v>
      </c>
      <c r="B28" s="2">
        <f t="shared" si="0"/>
        <v>4.9201888637051133E-2</v>
      </c>
      <c r="C28" s="2">
        <f t="shared" si="0"/>
        <v>2.1556240437350122E-2</v>
      </c>
      <c r="D28" s="2">
        <f t="shared" si="0"/>
        <v>7.0758129074401252E-2</v>
      </c>
      <c r="E28" s="2">
        <f t="shared" si="0"/>
        <v>0.28393825542194029</v>
      </c>
      <c r="F28" s="1">
        <f t="shared" si="3"/>
        <v>56115</v>
      </c>
      <c r="G28" s="1">
        <f t="shared" si="1"/>
        <v>24585</v>
      </c>
      <c r="H28" s="1">
        <f t="shared" si="2"/>
        <v>80700</v>
      </c>
      <c r="I28" s="1">
        <f t="shared" si="4"/>
        <v>323833</v>
      </c>
      <c r="J28" s="1">
        <v>1140505</v>
      </c>
      <c r="K28" s="73">
        <f t="shared" si="5"/>
        <v>0.15816326977961517</v>
      </c>
      <c r="L28" s="1">
        <v>2971</v>
      </c>
      <c r="M28" s="1">
        <v>2259</v>
      </c>
      <c r="N28" s="1">
        <v>0</v>
      </c>
      <c r="O28" s="1">
        <v>4839</v>
      </c>
      <c r="P28" s="1">
        <v>27915</v>
      </c>
      <c r="Q28" s="1">
        <v>180386</v>
      </c>
      <c r="R28" s="1">
        <v>2001</v>
      </c>
      <c r="S28" s="1">
        <v>28200</v>
      </c>
      <c r="T28" s="1">
        <v>2608</v>
      </c>
      <c r="U28" s="1">
        <v>988</v>
      </c>
      <c r="V28" s="1">
        <v>7147</v>
      </c>
      <c r="W28" s="1">
        <v>3136</v>
      </c>
      <c r="X28" s="1">
        <v>637</v>
      </c>
      <c r="Y28" s="1">
        <v>143447</v>
      </c>
      <c r="AH28" s="2"/>
      <c r="AI28" s="2"/>
      <c r="AJ28" s="2"/>
      <c r="AK28" s="2"/>
      <c r="AL28" s="2"/>
      <c r="AM28" s="2"/>
      <c r="AN28" s="2"/>
      <c r="AO28" s="2"/>
    </row>
    <row r="29" spans="1:41" ht="15.75">
      <c r="A29" s="1">
        <v>2002</v>
      </c>
      <c r="B29" s="2">
        <f t="shared" si="0"/>
        <v>4.9913741790337064E-2</v>
      </c>
      <c r="C29" s="2">
        <f t="shared" si="0"/>
        <v>2.2211909349851865E-2</v>
      </c>
      <c r="D29" s="2">
        <f t="shared" si="0"/>
        <v>7.2125651140188929E-2</v>
      </c>
      <c r="E29" s="2">
        <f t="shared" si="0"/>
        <v>0.27250111816197709</v>
      </c>
      <c r="F29" s="1">
        <f t="shared" si="3"/>
        <v>59370</v>
      </c>
      <c r="G29" s="1">
        <f t="shared" si="1"/>
        <v>26420</v>
      </c>
      <c r="H29" s="1">
        <f t="shared" si="2"/>
        <v>85790</v>
      </c>
      <c r="I29" s="1">
        <f t="shared" si="4"/>
        <v>324127</v>
      </c>
      <c r="J29" s="1">
        <v>1189452</v>
      </c>
      <c r="K29" s="73">
        <f t="shared" si="5"/>
        <v>0.14934608542421215</v>
      </c>
      <c r="L29" s="1">
        <v>3181</v>
      </c>
      <c r="M29" s="1">
        <v>2233</v>
      </c>
      <c r="N29" s="1">
        <v>0</v>
      </c>
      <c r="O29" s="1">
        <v>4895</v>
      </c>
      <c r="P29" s="1">
        <v>30072</v>
      </c>
      <c r="Q29" s="1">
        <v>177640</v>
      </c>
      <c r="R29" s="1">
        <v>2002</v>
      </c>
      <c r="S29" s="1">
        <v>29298</v>
      </c>
      <c r="T29" s="1">
        <v>3730</v>
      </c>
      <c r="U29" s="1">
        <v>1094</v>
      </c>
      <c r="V29" s="1">
        <v>7323</v>
      </c>
      <c r="W29" s="1">
        <v>3324</v>
      </c>
      <c r="X29" s="1">
        <v>640</v>
      </c>
      <c r="Y29" s="1">
        <v>146487</v>
      </c>
      <c r="AH29" s="2"/>
      <c r="AI29" s="2"/>
      <c r="AJ29" s="2"/>
      <c r="AK29" s="2"/>
      <c r="AL29" s="2"/>
      <c r="AM29" s="2"/>
      <c r="AN29" s="2"/>
      <c r="AO29" s="2"/>
    </row>
    <row r="30" spans="1:41" ht="15.75">
      <c r="A30" s="1">
        <v>2003</v>
      </c>
      <c r="B30" s="2">
        <f t="shared" si="0"/>
        <v>4.9708273515074203E-2</v>
      </c>
      <c r="C30" s="2">
        <f t="shared" si="0"/>
        <v>2.276866229710113E-2</v>
      </c>
      <c r="D30" s="2">
        <f t="shared" si="0"/>
        <v>7.2476935812175333E-2</v>
      </c>
      <c r="E30" s="2">
        <f t="shared" si="0"/>
        <v>0.26885464862854563</v>
      </c>
      <c r="F30" s="1">
        <f t="shared" si="3"/>
        <v>62151</v>
      </c>
      <c r="G30" s="1">
        <f t="shared" si="1"/>
        <v>28468</v>
      </c>
      <c r="H30" s="1">
        <f t="shared" si="2"/>
        <v>90619</v>
      </c>
      <c r="I30" s="1">
        <f t="shared" si="4"/>
        <v>336153</v>
      </c>
      <c r="J30" s="1">
        <v>1250315</v>
      </c>
      <c r="K30" s="73">
        <f t="shared" si="5"/>
        <v>0.14679660725497173</v>
      </c>
      <c r="L30" s="1">
        <v>2981</v>
      </c>
      <c r="M30" s="1">
        <v>3133</v>
      </c>
      <c r="N30" s="1">
        <v>0</v>
      </c>
      <c r="O30" s="1">
        <v>5094</v>
      </c>
      <c r="P30" s="1">
        <v>31567</v>
      </c>
      <c r="Q30" s="1">
        <v>183542</v>
      </c>
      <c r="R30" s="1">
        <v>2003</v>
      </c>
      <c r="S30" s="1">
        <v>30584</v>
      </c>
      <c r="T30" s="1">
        <v>4306</v>
      </c>
      <c r="U30" s="1">
        <v>1180</v>
      </c>
      <c r="V30" s="1">
        <v>7683</v>
      </c>
      <c r="W30" s="1">
        <v>3483</v>
      </c>
      <c r="X30" s="1">
        <v>608</v>
      </c>
      <c r="Y30" s="1">
        <v>152611</v>
      </c>
      <c r="AH30" s="2"/>
      <c r="AI30" s="2"/>
      <c r="AJ30" s="2"/>
      <c r="AK30" s="2"/>
      <c r="AL30" s="2"/>
      <c r="AM30" s="2"/>
      <c r="AN30" s="2"/>
      <c r="AO30" s="2"/>
    </row>
    <row r="31" spans="1:41" ht="15.75">
      <c r="A31" s="1">
        <v>2004</v>
      </c>
      <c r="B31" s="2">
        <f t="shared" si="0"/>
        <v>4.8798132180670056E-2</v>
      </c>
      <c r="C31" s="2">
        <f t="shared" si="0"/>
        <v>2.2851940161270692E-2</v>
      </c>
      <c r="D31" s="2">
        <f t="shared" si="0"/>
        <v>7.1650072341940749E-2</v>
      </c>
      <c r="E31" s="2">
        <f t="shared" si="0"/>
        <v>0.26965740118902204</v>
      </c>
      <c r="F31" s="1">
        <f t="shared" si="3"/>
        <v>64959</v>
      </c>
      <c r="G31" s="1">
        <f t="shared" si="1"/>
        <v>30420</v>
      </c>
      <c r="H31" s="1">
        <f t="shared" si="2"/>
        <v>95379</v>
      </c>
      <c r="I31" s="1">
        <f t="shared" si="4"/>
        <v>358962</v>
      </c>
      <c r="J31" s="1">
        <v>1331178</v>
      </c>
      <c r="K31" s="73">
        <f t="shared" si="5"/>
        <v>0.14657994648349057</v>
      </c>
      <c r="L31" s="1">
        <v>2922</v>
      </c>
      <c r="M31" s="1">
        <v>4493</v>
      </c>
      <c r="N31" s="1">
        <v>0</v>
      </c>
      <c r="O31" s="1">
        <v>5018</v>
      </c>
      <c r="P31" s="1">
        <v>33088</v>
      </c>
      <c r="Q31" s="1">
        <v>195124</v>
      </c>
      <c r="R31" s="1">
        <v>2004</v>
      </c>
      <c r="S31" s="1">
        <v>31871</v>
      </c>
      <c r="T31" s="1">
        <v>4634</v>
      </c>
      <c r="U31" s="1">
        <v>1256</v>
      </c>
      <c r="V31" s="1">
        <v>7780</v>
      </c>
      <c r="W31" s="1">
        <v>3715</v>
      </c>
      <c r="X31" s="1">
        <v>602</v>
      </c>
      <c r="Y31" s="1">
        <v>163838</v>
      </c>
      <c r="AH31" s="2"/>
      <c r="AI31" s="2"/>
      <c r="AJ31" s="2"/>
      <c r="AK31" s="2"/>
      <c r="AL31" s="2"/>
      <c r="AM31" s="2"/>
      <c r="AN31" s="2"/>
      <c r="AO31" s="2"/>
    </row>
    <row r="32" spans="1:41" ht="15.75">
      <c r="A32" s="1">
        <v>2005</v>
      </c>
      <c r="B32" s="2">
        <f t="shared" si="0"/>
        <v>4.819523679136898E-2</v>
      </c>
      <c r="C32" s="2">
        <f t="shared" si="0"/>
        <v>2.1607194776673434E-2</v>
      </c>
      <c r="D32" s="2">
        <f t="shared" si="0"/>
        <v>6.9802431568042417E-2</v>
      </c>
      <c r="E32" s="2">
        <f t="shared" si="0"/>
        <v>0.26968909576945549</v>
      </c>
      <c r="F32" s="1">
        <f t="shared" si="3"/>
        <v>68294</v>
      </c>
      <c r="G32" s="1">
        <f t="shared" si="1"/>
        <v>30618</v>
      </c>
      <c r="H32" s="1">
        <f t="shared" si="2"/>
        <v>98912</v>
      </c>
      <c r="I32" s="1">
        <f t="shared" si="4"/>
        <v>382157</v>
      </c>
      <c r="J32" s="1">
        <v>1417028</v>
      </c>
      <c r="K32" s="73">
        <f t="shared" si="5"/>
        <v>0.14576846752498893</v>
      </c>
      <c r="L32" s="1">
        <v>3314</v>
      </c>
      <c r="M32" s="1">
        <v>4071</v>
      </c>
      <c r="N32" s="1">
        <v>0</v>
      </c>
      <c r="O32" s="1">
        <v>5115</v>
      </c>
      <c r="P32" s="1">
        <v>35069</v>
      </c>
      <c r="Q32" s="1">
        <v>206558</v>
      </c>
      <c r="R32" s="1">
        <v>2005</v>
      </c>
      <c r="S32" s="1">
        <v>33225</v>
      </c>
      <c r="T32" s="1">
        <v>4458</v>
      </c>
      <c r="U32" s="1">
        <v>1293</v>
      </c>
      <c r="V32" s="1">
        <v>7875</v>
      </c>
      <c r="W32" s="1">
        <v>3853</v>
      </c>
      <c r="X32" s="1">
        <v>639</v>
      </c>
      <c r="Y32" s="1">
        <v>175599</v>
      </c>
      <c r="AH32" s="2"/>
      <c r="AI32" s="2"/>
      <c r="AJ32" s="2"/>
      <c r="AK32" s="2"/>
      <c r="AL32" s="2"/>
      <c r="AM32" s="2"/>
      <c r="AN32" s="2"/>
      <c r="AO32" s="2"/>
    </row>
    <row r="33" spans="1:41" ht="15.75">
      <c r="A33" s="1">
        <v>2006</v>
      </c>
      <c r="B33" s="2">
        <f t="shared" si="0"/>
        <v>4.6732122285983113E-2</v>
      </c>
      <c r="C33" s="2">
        <f t="shared" si="0"/>
        <v>2.0817487118074102E-2</v>
      </c>
      <c r="D33" s="2">
        <f t="shared" si="0"/>
        <v>6.7549609404057215E-2</v>
      </c>
      <c r="E33" s="2">
        <f t="shared" si="0"/>
        <v>0.27119092726411281</v>
      </c>
      <c r="F33" s="1">
        <f t="shared" si="3"/>
        <v>69734</v>
      </c>
      <c r="G33" s="1">
        <f t="shared" si="1"/>
        <v>31064</v>
      </c>
      <c r="H33" s="1">
        <f t="shared" si="2"/>
        <v>100798</v>
      </c>
      <c r="I33" s="1">
        <f t="shared" si="4"/>
        <v>404673</v>
      </c>
      <c r="J33" s="1">
        <v>1492207</v>
      </c>
      <c r="K33" s="73">
        <f t="shared" si="5"/>
        <v>0.14499194816804908</v>
      </c>
      <c r="L33" s="1">
        <v>3517</v>
      </c>
      <c r="M33" s="1">
        <v>3777</v>
      </c>
      <c r="N33" s="1">
        <v>0</v>
      </c>
      <c r="O33" s="1">
        <v>5240</v>
      </c>
      <c r="P33" s="1">
        <v>34772</v>
      </c>
      <c r="Q33" s="1">
        <v>216358</v>
      </c>
      <c r="R33" s="1">
        <v>2006</v>
      </c>
      <c r="S33" s="1">
        <v>34962</v>
      </c>
      <c r="T33" s="1">
        <v>4297</v>
      </c>
      <c r="U33" s="1">
        <v>1390</v>
      </c>
      <c r="V33" s="1">
        <v>7938</v>
      </c>
      <c r="W33" s="1">
        <v>4269</v>
      </c>
      <c r="X33" s="1">
        <v>636</v>
      </c>
      <c r="Y33" s="1">
        <v>188315</v>
      </c>
      <c r="AH33" s="2"/>
      <c r="AI33" s="2"/>
      <c r="AJ33" s="2"/>
      <c r="AK33" s="2"/>
      <c r="AL33" s="2"/>
      <c r="AM33" s="2"/>
      <c r="AN33" s="2"/>
      <c r="AO33" s="2"/>
    </row>
    <row r="34" spans="1:41" ht="15.75">
      <c r="A34" s="1">
        <v>2007</v>
      </c>
      <c r="B34" s="2">
        <f t="shared" si="0"/>
        <v>4.5129682777344214E-2</v>
      </c>
      <c r="C34" s="2">
        <f t="shared" si="0"/>
        <v>2.0098097782568134E-2</v>
      </c>
      <c r="D34" s="2">
        <f t="shared" si="0"/>
        <v>6.5227780559912352E-2</v>
      </c>
      <c r="E34" s="2">
        <f t="shared" si="0"/>
        <v>0.26876288502553491</v>
      </c>
      <c r="F34" s="1">
        <f t="shared" si="3"/>
        <v>71013</v>
      </c>
      <c r="G34" s="1">
        <f t="shared" si="1"/>
        <v>31625</v>
      </c>
      <c r="H34" s="1">
        <f t="shared" si="2"/>
        <v>102638</v>
      </c>
      <c r="I34" s="1">
        <f t="shared" si="4"/>
        <v>422907</v>
      </c>
      <c r="J34" s="1">
        <v>1573532</v>
      </c>
      <c r="K34" s="73">
        <f t="shared" si="5"/>
        <v>0.14454424822628328</v>
      </c>
      <c r="L34" s="1">
        <v>3794</v>
      </c>
      <c r="M34" s="1">
        <v>3678</v>
      </c>
      <c r="N34" s="1">
        <v>0</v>
      </c>
      <c r="O34" s="1">
        <v>5272</v>
      </c>
      <c r="P34" s="1">
        <v>34565</v>
      </c>
      <c r="Q34" s="1">
        <v>227445</v>
      </c>
      <c r="R34" s="1">
        <v>2007</v>
      </c>
      <c r="S34" s="1">
        <v>36448</v>
      </c>
      <c r="T34" s="1">
        <v>4163</v>
      </c>
      <c r="U34" s="1">
        <v>1571</v>
      </c>
      <c r="V34" s="1">
        <v>8034</v>
      </c>
      <c r="W34" s="1">
        <v>4461</v>
      </c>
      <c r="X34" s="1">
        <v>652</v>
      </c>
      <c r="Y34" s="1">
        <v>195462</v>
      </c>
      <c r="AH34" s="2"/>
      <c r="AI34" s="2"/>
      <c r="AJ34" s="2"/>
      <c r="AK34" s="2"/>
      <c r="AL34" s="2"/>
      <c r="AM34" s="2"/>
      <c r="AN34" s="2"/>
      <c r="AO34" s="2"/>
    </row>
    <row r="35" spans="1:41" ht="15.75">
      <c r="A35" s="1">
        <v>2008</v>
      </c>
      <c r="B35" s="2">
        <f t="shared" si="0"/>
        <v>4.0889382022030067E-2</v>
      </c>
      <c r="C35" s="2">
        <f t="shared" si="0"/>
        <v>1.9562919748832824E-2</v>
      </c>
      <c r="D35" s="2">
        <f t="shared" si="0"/>
        <v>6.0452301770862887E-2</v>
      </c>
      <c r="E35" s="2">
        <f t="shared" si="0"/>
        <v>0.254932625415703</v>
      </c>
      <c r="F35" s="1">
        <f t="shared" si="3"/>
        <v>67587</v>
      </c>
      <c r="G35" s="1">
        <f t="shared" si="1"/>
        <v>32336</v>
      </c>
      <c r="H35" s="1">
        <f t="shared" si="2"/>
        <v>99923</v>
      </c>
      <c r="I35" s="1">
        <f t="shared" si="4"/>
        <v>421384</v>
      </c>
      <c r="J35" s="1">
        <v>1652923</v>
      </c>
      <c r="K35" s="73">
        <f t="shared" si="5"/>
        <v>0.13430631674917706</v>
      </c>
      <c r="L35" s="1">
        <v>3983</v>
      </c>
      <c r="M35" s="1">
        <v>3776</v>
      </c>
      <c r="N35" s="1">
        <v>0</v>
      </c>
      <c r="O35" s="1">
        <v>5248</v>
      </c>
      <c r="P35" s="1">
        <v>30121</v>
      </c>
      <c r="Q35" s="1">
        <v>221998</v>
      </c>
      <c r="R35" s="1">
        <v>2008</v>
      </c>
      <c r="S35" s="1">
        <v>37466</v>
      </c>
      <c r="T35" s="1">
        <v>4066</v>
      </c>
      <c r="U35" s="1">
        <v>2166</v>
      </c>
      <c r="V35" s="1">
        <v>7805</v>
      </c>
      <c r="W35" s="1">
        <v>4655</v>
      </c>
      <c r="X35" s="1">
        <v>637</v>
      </c>
      <c r="Y35" s="1">
        <v>199386</v>
      </c>
      <c r="AH35" s="2"/>
      <c r="AI35" s="2"/>
      <c r="AJ35" s="2"/>
      <c r="AK35" s="2"/>
      <c r="AL35" s="2"/>
      <c r="AM35" s="2"/>
      <c r="AN35" s="2"/>
      <c r="AO35" s="2"/>
    </row>
    <row r="36" spans="1:41" ht="15.75">
      <c r="A36" s="1">
        <v>2009</v>
      </c>
      <c r="B36" s="2">
        <f t="shared" si="0"/>
        <v>4.2546567008960902E-2</v>
      </c>
      <c r="C36" s="2">
        <f t="shared" si="0"/>
        <v>2.1199273940658365E-2</v>
      </c>
      <c r="D36" s="2">
        <f t="shared" si="0"/>
        <v>6.374584094961927E-2</v>
      </c>
      <c r="E36" s="2">
        <f t="shared" si="0"/>
        <v>0.259293144864151</v>
      </c>
      <c r="F36" s="1">
        <f t="shared" si="3"/>
        <v>66686</v>
      </c>
      <c r="G36" s="1">
        <f t="shared" si="1"/>
        <v>33227</v>
      </c>
      <c r="H36" s="1">
        <f t="shared" si="2"/>
        <v>99913</v>
      </c>
      <c r="I36" s="1">
        <f t="shared" si="4"/>
        <v>406407</v>
      </c>
      <c r="J36" s="1">
        <v>1567365</v>
      </c>
      <c r="K36" s="73">
        <f t="shared" si="5"/>
        <v>0.13395794853145246</v>
      </c>
      <c r="L36" s="1">
        <v>3639</v>
      </c>
      <c r="M36" s="1">
        <v>3797</v>
      </c>
      <c r="N36" s="1">
        <v>0</v>
      </c>
      <c r="O36" s="1">
        <v>5440</v>
      </c>
      <c r="P36" s="1">
        <v>29621</v>
      </c>
      <c r="Q36" s="1">
        <v>209961</v>
      </c>
      <c r="R36" s="1">
        <v>2009</v>
      </c>
      <c r="S36" s="1">
        <v>37065</v>
      </c>
      <c r="T36" s="1">
        <v>4181</v>
      </c>
      <c r="U36" s="1">
        <v>2493</v>
      </c>
      <c r="V36" s="1">
        <v>7906</v>
      </c>
      <c r="W36" s="1">
        <v>4835</v>
      </c>
      <c r="X36" s="1">
        <v>936</v>
      </c>
      <c r="Y36" s="1">
        <v>196446</v>
      </c>
      <c r="AH36" s="2"/>
      <c r="AI36" s="2"/>
      <c r="AJ36" s="2"/>
      <c r="AK36" s="2"/>
      <c r="AL36" s="2"/>
      <c r="AM36" s="2"/>
      <c r="AN36" s="2"/>
      <c r="AO36" s="2"/>
    </row>
    <row r="37" spans="1:41" ht="15.75">
      <c r="A37" s="1">
        <v>2010</v>
      </c>
      <c r="B37" s="2">
        <f t="shared" si="0"/>
        <v>4.3248723024071525E-2</v>
      </c>
      <c r="C37" s="2">
        <f t="shared" si="0"/>
        <v>2.0657830614933849E-2</v>
      </c>
      <c r="D37" s="2">
        <f t="shared" si="0"/>
        <v>6.3906553639005367E-2</v>
      </c>
      <c r="E37" s="2">
        <f t="shared" si="0"/>
        <v>0.24845469367618658</v>
      </c>
      <c r="F37" s="1">
        <f t="shared" si="3"/>
        <v>71885</v>
      </c>
      <c r="G37" s="1">
        <f t="shared" si="1"/>
        <v>34336</v>
      </c>
      <c r="H37" s="1">
        <f t="shared" si="2"/>
        <v>106221</v>
      </c>
      <c r="I37" s="1">
        <f t="shared" si="4"/>
        <v>412964</v>
      </c>
      <c r="J37" s="1">
        <v>1662130</v>
      </c>
      <c r="K37" s="73">
        <f t="shared" si="5"/>
        <v>0.12800563132847612</v>
      </c>
      <c r="L37" s="1">
        <v>3427</v>
      </c>
      <c r="M37" s="1">
        <v>4216</v>
      </c>
      <c r="N37" s="1">
        <v>0</v>
      </c>
      <c r="O37" s="1">
        <v>5241</v>
      </c>
      <c r="P37" s="1">
        <v>31237</v>
      </c>
      <c r="Q37" s="1">
        <v>212762</v>
      </c>
      <c r="R37" s="1">
        <v>2010</v>
      </c>
      <c r="S37" s="1">
        <v>40648</v>
      </c>
      <c r="T37" s="1">
        <v>4578</v>
      </c>
      <c r="U37" s="1">
        <v>2721</v>
      </c>
      <c r="V37" s="1">
        <v>8164</v>
      </c>
      <c r="W37" s="1">
        <v>4966</v>
      </c>
      <c r="X37" s="1">
        <v>1023</v>
      </c>
      <c r="Y37" s="1">
        <v>200202</v>
      </c>
      <c r="AH37" s="2"/>
      <c r="AI37" s="2"/>
      <c r="AJ37" s="2"/>
      <c r="AK37" s="2"/>
      <c r="AL37" s="2"/>
      <c r="AM37" s="2"/>
      <c r="AN37" s="2"/>
      <c r="AO37" s="2"/>
    </row>
    <row r="38" spans="1:41" ht="15.75">
      <c r="A38" s="1">
        <v>2011</v>
      </c>
      <c r="B38" s="2">
        <f t="shared" si="0"/>
        <v>4.3184413315622561E-2</v>
      </c>
      <c r="C38" s="2">
        <f t="shared" si="0"/>
        <v>2.0304296067451599E-2</v>
      </c>
      <c r="D38" s="2">
        <f t="shared" si="0"/>
        <v>6.348870938307416E-2</v>
      </c>
      <c r="E38" s="2">
        <f t="shared" si="0"/>
        <v>0.24849188184105392</v>
      </c>
      <c r="F38" s="1">
        <f t="shared" si="3"/>
        <v>76433</v>
      </c>
      <c r="G38" s="1">
        <f t="shared" si="1"/>
        <v>35937</v>
      </c>
      <c r="H38" s="1">
        <f t="shared" si="2"/>
        <v>112370</v>
      </c>
      <c r="I38" s="1">
        <f t="shared" si="4"/>
        <v>439811</v>
      </c>
      <c r="J38" s="1">
        <v>1769921</v>
      </c>
      <c r="K38" s="73">
        <f t="shared" si="5"/>
        <v>0.12849782560916562</v>
      </c>
      <c r="L38" s="1">
        <v>3683</v>
      </c>
      <c r="M38" s="1">
        <v>4414</v>
      </c>
      <c r="N38" s="1">
        <v>0</v>
      </c>
      <c r="O38" s="1">
        <v>5359</v>
      </c>
      <c r="P38" s="1">
        <v>31838</v>
      </c>
      <c r="Q38" s="1">
        <v>227431</v>
      </c>
      <c r="R38" s="1">
        <v>2011</v>
      </c>
      <c r="S38" s="1">
        <v>44595</v>
      </c>
      <c r="T38" s="1">
        <v>4591</v>
      </c>
      <c r="U38" s="1">
        <v>3077</v>
      </c>
      <c r="V38" s="1">
        <v>8549</v>
      </c>
      <c r="W38" s="1">
        <v>5167</v>
      </c>
      <c r="X38" s="1">
        <v>1097</v>
      </c>
      <c r="Y38" s="1">
        <v>212380</v>
      </c>
      <c r="AH38" s="2"/>
      <c r="AI38" s="2"/>
      <c r="AJ38" s="2"/>
      <c r="AK38" s="2"/>
      <c r="AL38" s="2"/>
      <c r="AM38" s="2"/>
      <c r="AN38" s="2"/>
      <c r="AO38" s="2"/>
    </row>
    <row r="39" spans="1:41" ht="15.75">
      <c r="A39" s="1">
        <v>2012</v>
      </c>
      <c r="B39" s="2">
        <f t="shared" si="0"/>
        <v>4.4360130085011697E-2</v>
      </c>
      <c r="C39" s="2">
        <f t="shared" si="0"/>
        <v>2.0096466550508885E-2</v>
      </c>
      <c r="D39" s="2">
        <f t="shared" si="0"/>
        <v>6.4456596635520585E-2</v>
      </c>
      <c r="E39" s="2">
        <f t="shared" si="0"/>
        <v>0.25064241543815913</v>
      </c>
      <c r="F39" s="1">
        <f t="shared" si="3"/>
        <v>80860</v>
      </c>
      <c r="G39" s="1">
        <f t="shared" si="1"/>
        <v>36632</v>
      </c>
      <c r="H39" s="1">
        <f t="shared" si="2"/>
        <v>117492</v>
      </c>
      <c r="I39" s="1">
        <f t="shared" si="4"/>
        <v>456873</v>
      </c>
      <c r="J39" s="1">
        <v>1822808</v>
      </c>
      <c r="K39" s="73">
        <f t="shared" si="5"/>
        <v>0.12755649525347706</v>
      </c>
      <c r="L39" s="1">
        <v>3888</v>
      </c>
      <c r="M39" s="1">
        <v>4372</v>
      </c>
      <c r="N39" s="1">
        <v>0</v>
      </c>
      <c r="O39" s="1">
        <v>5380</v>
      </c>
      <c r="P39" s="1">
        <v>33049</v>
      </c>
      <c r="Q39" s="1">
        <v>232511</v>
      </c>
      <c r="R39" s="1">
        <v>2012</v>
      </c>
      <c r="S39" s="1">
        <v>47811</v>
      </c>
      <c r="T39" s="1">
        <v>4588</v>
      </c>
      <c r="U39" s="1">
        <v>3342</v>
      </c>
      <c r="V39" s="1">
        <v>8591</v>
      </c>
      <c r="W39" s="1">
        <v>5349</v>
      </c>
      <c r="X39" s="1">
        <v>1122</v>
      </c>
      <c r="Y39" s="1">
        <v>224362</v>
      </c>
      <c r="AH39" s="2"/>
      <c r="AI39" s="2"/>
      <c r="AJ39" s="2"/>
      <c r="AK39" s="2"/>
      <c r="AL39" s="2"/>
      <c r="AM39" s="2"/>
      <c r="AN39" s="2"/>
      <c r="AO39" s="2"/>
    </row>
    <row r="40" spans="1:41" ht="15.75">
      <c r="A40" s="1">
        <v>2013</v>
      </c>
      <c r="B40" s="2">
        <f t="shared" si="0"/>
        <v>4.3727040529163777E-2</v>
      </c>
      <c r="C40" s="2">
        <f t="shared" si="0"/>
        <v>2.0166547492776899E-2</v>
      </c>
      <c r="D40" s="2">
        <f t="shared" si="0"/>
        <v>6.3893588021940673E-2</v>
      </c>
      <c r="E40" s="2">
        <f t="shared" si="0"/>
        <v>0.25090041026470344</v>
      </c>
      <c r="F40" s="1">
        <f t="shared" si="3"/>
        <v>82740</v>
      </c>
      <c r="G40" s="1">
        <f t="shared" si="1"/>
        <v>38159</v>
      </c>
      <c r="H40" s="1">
        <f t="shared" si="2"/>
        <v>120899</v>
      </c>
      <c r="I40" s="1">
        <f t="shared" si="4"/>
        <v>474752</v>
      </c>
      <c r="J40" s="1">
        <v>1892193</v>
      </c>
      <c r="K40" s="73">
        <f t="shared" si="5"/>
        <v>0.12870357304989502</v>
      </c>
      <c r="L40" s="1">
        <v>4066</v>
      </c>
      <c r="M40" s="1">
        <v>4515</v>
      </c>
      <c r="N40" s="1">
        <v>0</v>
      </c>
      <c r="O40" s="1">
        <v>5604</v>
      </c>
      <c r="P40" s="1">
        <v>34428</v>
      </c>
      <c r="Q40" s="1">
        <v>243532</v>
      </c>
      <c r="R40" s="1">
        <v>2013</v>
      </c>
      <c r="S40" s="1">
        <v>48312</v>
      </c>
      <c r="T40" s="1">
        <v>4829</v>
      </c>
      <c r="U40" s="1">
        <v>3482</v>
      </c>
      <c r="V40" s="1">
        <v>8948</v>
      </c>
      <c r="W40" s="1">
        <v>5498</v>
      </c>
      <c r="X40" s="1">
        <v>1217</v>
      </c>
      <c r="Y40" s="1">
        <v>231220</v>
      </c>
      <c r="AH40" s="2"/>
      <c r="AI40" s="2"/>
      <c r="AJ40" s="2"/>
      <c r="AK40" s="2"/>
      <c r="AL40" s="2"/>
      <c r="AM40" s="2"/>
      <c r="AN40" s="2"/>
      <c r="AO40" s="2"/>
    </row>
    <row r="41" spans="1:41" ht="15.75">
      <c r="A41" s="1">
        <v>2014</v>
      </c>
      <c r="B41" s="2">
        <f t="shared" si="0"/>
        <v>4.3952919424462618E-2</v>
      </c>
      <c r="C41" s="2">
        <f t="shared" si="0"/>
        <v>2.0369550993059957E-2</v>
      </c>
      <c r="D41" s="2">
        <f t="shared" si="0"/>
        <v>6.4322470417522579E-2</v>
      </c>
      <c r="E41" s="2">
        <f t="shared" si="0"/>
        <v>0.2519950148070772</v>
      </c>
      <c r="F41" s="1">
        <f t="shared" si="3"/>
        <v>86721</v>
      </c>
      <c r="G41" s="1">
        <f t="shared" si="1"/>
        <v>40190</v>
      </c>
      <c r="H41" s="1">
        <f t="shared" si="2"/>
        <v>126911</v>
      </c>
      <c r="I41" s="1">
        <f t="shared" si="4"/>
        <v>497197</v>
      </c>
      <c r="J41" s="1">
        <v>1973043</v>
      </c>
      <c r="K41" s="73">
        <f t="shared" si="5"/>
        <v>0.12990593717420248</v>
      </c>
      <c r="L41" s="1">
        <v>4412</v>
      </c>
      <c r="M41" s="1">
        <v>5092</v>
      </c>
      <c r="N41" s="1">
        <v>0</v>
      </c>
      <c r="O41" s="1">
        <v>5836</v>
      </c>
      <c r="P41" s="1">
        <v>36131</v>
      </c>
      <c r="Q41" s="1">
        <v>256310</v>
      </c>
      <c r="R41" s="1">
        <v>2014</v>
      </c>
      <c r="S41" s="1">
        <v>50590</v>
      </c>
      <c r="T41" s="1">
        <v>4957</v>
      </c>
      <c r="U41" s="1">
        <v>3678</v>
      </c>
      <c r="V41" s="1">
        <v>9327</v>
      </c>
      <c r="W41" s="1">
        <v>5592</v>
      </c>
      <c r="X41" s="1">
        <v>1296</v>
      </c>
      <c r="Y41" s="1">
        <v>240887</v>
      </c>
      <c r="AH41" s="2"/>
      <c r="AI41" s="2"/>
      <c r="AJ41" s="2"/>
      <c r="AK41" s="2"/>
      <c r="AL41" s="2"/>
      <c r="AM41" s="2"/>
      <c r="AN41" s="2"/>
      <c r="AO41" s="2"/>
    </row>
    <row r="42" spans="1:41">
      <c r="A42" s="1">
        <v>2015</v>
      </c>
    </row>
    <row r="43" spans="1:41">
      <c r="A43" s="1" t="s">
        <v>31</v>
      </c>
    </row>
    <row r="44" spans="1:41">
      <c r="A44" s="1" t="s">
        <v>32</v>
      </c>
    </row>
    <row r="45" spans="1:41">
      <c r="A45" s="1" t="s">
        <v>33</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Table 1</vt:lpstr>
      <vt:lpstr>Table 2</vt:lpstr>
      <vt:lpstr>Table 3</vt:lpstr>
      <vt:lpstr>Table 4</vt:lpstr>
      <vt:lpstr>Table 5</vt:lpstr>
      <vt:lpstr>Table 6</vt:lpstr>
      <vt:lpstr>Table 7</vt:lpstr>
      <vt:lpstr>Figures </vt:lpstr>
      <vt:lpstr>revs as pct of GDP</vt:lpstr>
      <vt:lpstr>fed-rev</vt:lpstr>
      <vt:lpstr>prov-rev</vt:lpstr>
      <vt:lpstr>'Table 3'!Print_Area</vt:lpstr>
      <vt:lpstr>'Table 4'!Print_Area</vt:lpstr>
      <vt:lpstr>'Table 5'!Print_Area</vt:lpstr>
      <vt:lpstr>'Table 6'!Print_Area</vt:lpstr>
      <vt:lpstr>'Table 7'!Print_Area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msmart</cp:lastModifiedBy>
  <dcterms:created xsi:type="dcterms:W3CDTF">2016-02-28T20:27:21Z</dcterms:created>
  <dcterms:modified xsi:type="dcterms:W3CDTF">2018-08-18T16:21:23Z</dcterms:modified>
</cp:coreProperties>
</file>